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ue\ha\0-Photos\Jumelage de Guyancourt\Assemblees Generales\2021-2022\"/>
    </mc:Choice>
  </mc:AlternateContent>
  <xr:revisionPtr revIDLastSave="0" documentId="8_{37220EB2-1330-4734-A19B-539E93D8423C}" xr6:coauthVersionLast="47" xr6:coauthVersionMax="47" xr10:uidLastSave="{00000000-0000-0000-0000-000000000000}"/>
  <bookViews>
    <workbookView xWindow="-120" yWindow="-120" windowWidth="24240" windowHeight="13140" xr2:uid="{BABA0D22-5387-496B-B6D5-E6DFBD40E5BD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35" i="1"/>
  <c r="C36" i="1"/>
  <c r="C37" i="1"/>
  <c r="C70" i="1"/>
  <c r="C68" i="1"/>
  <c r="I62" i="1"/>
  <c r="I23" i="1"/>
  <c r="K60" i="1"/>
  <c r="K58" i="1"/>
  <c r="J57" i="1"/>
  <c r="I57" i="1"/>
  <c r="K57" i="1" s="1"/>
  <c r="C57" i="1"/>
  <c r="E55" i="1"/>
  <c r="C55" i="1"/>
  <c r="C54" i="1"/>
  <c r="C53" i="1" s="1"/>
  <c r="K53" i="1"/>
  <c r="E53" i="1"/>
  <c r="E52" i="1"/>
  <c r="D51" i="1"/>
  <c r="E51" i="1" s="1"/>
  <c r="C51" i="1"/>
  <c r="C50" i="1"/>
  <c r="C48" i="1"/>
  <c r="C47" i="1"/>
  <c r="I46" i="1"/>
  <c r="I44" i="1" s="1"/>
  <c r="C46" i="1"/>
  <c r="J45" i="1"/>
  <c r="K45" i="1" s="1"/>
  <c r="E45" i="1"/>
  <c r="C45" i="1"/>
  <c r="K44" i="1"/>
  <c r="D44" i="1"/>
  <c r="E43" i="1"/>
  <c r="D43" i="1"/>
  <c r="D41" i="1" s="1"/>
  <c r="C41" i="1"/>
  <c r="K40" i="1"/>
  <c r="D40" i="1"/>
  <c r="E40" i="1" s="1"/>
  <c r="K39" i="1"/>
  <c r="J38" i="1"/>
  <c r="K38" i="1" s="1"/>
  <c r="I38" i="1"/>
  <c r="C38" i="1"/>
  <c r="E37" i="1"/>
  <c r="E36" i="1"/>
  <c r="J34" i="1"/>
  <c r="K34" i="1" s="1"/>
  <c r="E34" i="1"/>
  <c r="J33" i="1"/>
  <c r="K33" i="1" s="1"/>
  <c r="E33" i="1"/>
  <c r="J32" i="1"/>
  <c r="K32" i="1" s="1"/>
  <c r="E32" i="1"/>
  <c r="K31" i="1"/>
  <c r="C31" i="1"/>
  <c r="E31" i="1" s="1"/>
  <c r="I30" i="1"/>
  <c r="D30" i="1"/>
  <c r="D28" i="1" s="1"/>
  <c r="C30" i="1"/>
  <c r="I29" i="1"/>
  <c r="E29" i="1"/>
  <c r="C29" i="1"/>
  <c r="J28" i="1"/>
  <c r="E27" i="1"/>
  <c r="E26" i="1"/>
  <c r="D25" i="1"/>
  <c r="E25" i="1" s="1"/>
  <c r="C25" i="1"/>
  <c r="K24" i="1"/>
  <c r="E24" i="1"/>
  <c r="E23" i="1"/>
  <c r="C23" i="1"/>
  <c r="I22" i="1"/>
  <c r="K22" i="1" s="1"/>
  <c r="E22" i="1"/>
  <c r="C22" i="1"/>
  <c r="K21" i="1"/>
  <c r="D21" i="1"/>
  <c r="K20" i="1"/>
  <c r="E19" i="1"/>
  <c r="K18" i="1"/>
  <c r="E18" i="1"/>
  <c r="C18" i="1"/>
  <c r="I17" i="1"/>
  <c r="K17" i="1" s="1"/>
  <c r="E17" i="1"/>
  <c r="J15" i="1"/>
  <c r="E15" i="1"/>
  <c r="E14" i="1"/>
  <c r="E13" i="1"/>
  <c r="K12" i="1"/>
  <c r="E12" i="1"/>
  <c r="C12" i="1"/>
  <c r="E11" i="1"/>
  <c r="C11" i="1"/>
  <c r="J10" i="1"/>
  <c r="D10" i="1"/>
  <c r="I16" i="1" l="1"/>
  <c r="I15" i="1" s="1"/>
  <c r="D38" i="1"/>
  <c r="E28" i="1"/>
  <c r="C21" i="1"/>
  <c r="E21" i="1" s="1"/>
  <c r="E35" i="1"/>
  <c r="C10" i="1"/>
  <c r="C62" i="1" s="1"/>
  <c r="J27" i="1"/>
  <c r="K27" i="1" s="1"/>
  <c r="I27" i="1"/>
  <c r="C44" i="1"/>
  <c r="D62" i="1"/>
  <c r="K28" i="1"/>
  <c r="E30" i="1"/>
  <c r="E10" i="1" l="1"/>
  <c r="C69" i="1"/>
  <c r="K63" i="1" s="1"/>
  <c r="J62" i="1"/>
  <c r="K62" i="1" s="1"/>
  <c r="E62" i="1"/>
  <c r="K15" i="1" l="1"/>
</calcChain>
</file>

<file path=xl/sharedStrings.xml><?xml version="1.0" encoding="utf-8"?>
<sst xmlns="http://schemas.openxmlformats.org/spreadsheetml/2006/main" count="158" uniqueCount="152">
  <si>
    <t>BILAN FINANCIER 2021-2022 DE L'ASSOCIATION</t>
  </si>
  <si>
    <t xml:space="preserve">Nom de la structure : </t>
  </si>
  <si>
    <t>Comité Jumelage de Guyancourt</t>
  </si>
  <si>
    <t>CHARGES</t>
  </si>
  <si>
    <t>RECETTES</t>
  </si>
  <si>
    <t>Classe</t>
  </si>
  <si>
    <t>Intitulé</t>
  </si>
  <si>
    <t>Total</t>
  </si>
  <si>
    <t>Budget prévu</t>
  </si>
  <si>
    <t>%</t>
  </si>
  <si>
    <t>ACHATS</t>
  </si>
  <si>
    <t>60-1</t>
  </si>
  <si>
    <t>- Achat stockés - Matière premières et fourniture</t>
  </si>
  <si>
    <t>En caisse au : 30/09/2022</t>
  </si>
  <si>
    <t>60-2</t>
  </si>
  <si>
    <t>- Achat stockés - Autre approvisionnements</t>
  </si>
  <si>
    <t>En Banque au :30/09/2022</t>
  </si>
  <si>
    <t>60-6</t>
  </si>
  <si>
    <t>- Achats non stockés de matière et fourniture</t>
  </si>
  <si>
    <t>60-63</t>
  </si>
  <si>
    <t>- Fourniture pour évènement tirages Art Manet Comé</t>
  </si>
  <si>
    <t>60-64</t>
  </si>
  <si>
    <t>- Frais Bureau Vallée - affiches Noel Alizés</t>
  </si>
  <si>
    <t>60-68</t>
  </si>
  <si>
    <t>- Achat cadeaux divers Gerbe F. Daré</t>
  </si>
  <si>
    <t>70-1</t>
  </si>
  <si>
    <t>Vente produit</t>
  </si>
  <si>
    <t>60-681</t>
  </si>
  <si>
    <t>- Achat Cadeaux Pegnitz et Slany (1)</t>
  </si>
  <si>
    <t>70-11</t>
  </si>
  <si>
    <t>60-682</t>
  </si>
  <si>
    <t>- Achat cadeaux Linlithgow</t>
  </si>
  <si>
    <t>70-12</t>
  </si>
  <si>
    <t>60-683</t>
  </si>
  <si>
    <t>- Achat cadeaux pour Jumelage</t>
  </si>
  <si>
    <t>70-13</t>
  </si>
  <si>
    <t>60-7</t>
  </si>
  <si>
    <t>-  Achat de marchandises - Burns Supper (1)</t>
  </si>
  <si>
    <t>70-30</t>
  </si>
  <si>
    <t>SERVICES EXTERIEURS</t>
  </si>
  <si>
    <t>61-3</t>
  </si>
  <si>
    <t>- Locations immobilières et mobilières</t>
  </si>
  <si>
    <t>70-31</t>
  </si>
  <si>
    <t>61-4</t>
  </si>
  <si>
    <t>- Charges locatives</t>
  </si>
  <si>
    <t>61-6</t>
  </si>
  <si>
    <t>- Primes d'assurance - Maif</t>
  </si>
  <si>
    <t>70-21</t>
  </si>
  <si>
    <t>61-8</t>
  </si>
  <si>
    <t xml:space="preserve">-  Divers </t>
  </si>
  <si>
    <t>61-81</t>
  </si>
  <si>
    <t>70-80</t>
  </si>
  <si>
    <t>61-85</t>
  </si>
  <si>
    <t>74</t>
  </si>
  <si>
    <t xml:space="preserve">SUBVENTIONS </t>
  </si>
  <si>
    <t>AUTRES SERVICES EXTERIEURS</t>
  </si>
  <si>
    <t>- Communauté d'Agglomération</t>
  </si>
  <si>
    <t>62-1</t>
  </si>
  <si>
    <t>- Frais de gestion administrative</t>
  </si>
  <si>
    <t>74-1</t>
  </si>
  <si>
    <t>- Conseil Général</t>
  </si>
  <si>
    <t>62-2</t>
  </si>
  <si>
    <t>- Rémunérations d’intermédiaires et honoraires</t>
  </si>
  <si>
    <t>74-2</t>
  </si>
  <si>
    <t>- Subvention Européenne</t>
  </si>
  <si>
    <t>62-3</t>
  </si>
  <si>
    <t>74-3</t>
  </si>
  <si>
    <t>- Subvention Mairie</t>
  </si>
  <si>
    <t>62-51</t>
  </si>
  <si>
    <t>62-52</t>
  </si>
  <si>
    <t>62-53</t>
  </si>
  <si>
    <t>62-54</t>
  </si>
  <si>
    <t xml:space="preserve">- Remboursement Mairie repas festif </t>
  </si>
  <si>
    <t>62-6</t>
  </si>
  <si>
    <t>- Frais postaux et frais de télécommunications</t>
  </si>
  <si>
    <t>IMPOTS &amp; TAXES (à préciser)</t>
  </si>
  <si>
    <t>75</t>
  </si>
  <si>
    <t>AUTRES PRODUITS DE GESTION</t>
  </si>
  <si>
    <t>- Taxes assises sur les salaires</t>
  </si>
  <si>
    <t>75-1</t>
  </si>
  <si>
    <t>- Cotisations</t>
  </si>
  <si>
    <t>- autres impôts et taxes</t>
  </si>
  <si>
    <t>75-4</t>
  </si>
  <si>
    <t>- Collectes Dons</t>
  </si>
  <si>
    <t>CHARGES DE PERSONNEL</t>
  </si>
  <si>
    <t xml:space="preserve">- Autres </t>
  </si>
  <si>
    <t>- rémunérations du personnel</t>
  </si>
  <si>
    <t>- charges sociales</t>
  </si>
  <si>
    <t>AUTRES CHARGES DE GESTION COURANTE (à préciser)</t>
  </si>
  <si>
    <t>PRODUITS FINANCIERS</t>
  </si>
  <si>
    <t>65-4</t>
  </si>
  <si>
    <t>- Pertes sur créances irrécouvrable</t>
  </si>
  <si>
    <t>65-7</t>
  </si>
  <si>
    <t xml:space="preserve">- Charge micro projet pour - Comé  </t>
  </si>
  <si>
    <t>76-1</t>
  </si>
  <si>
    <t>- Produits financiers Intérêt Compte livret</t>
  </si>
  <si>
    <t>65-71</t>
  </si>
  <si>
    <t>-  Remboursement Jeunes Linlithgow 2018-2019</t>
  </si>
  <si>
    <t>65-72</t>
  </si>
  <si>
    <t>-Provision Subvention pour Linlithgow  2019-2020</t>
  </si>
  <si>
    <t>65-73</t>
  </si>
  <si>
    <t>-Provision Subvention pour Comé  2019-2020</t>
  </si>
  <si>
    <t>65-74</t>
  </si>
  <si>
    <t>- Cours d'Anglais  2021-2022</t>
  </si>
  <si>
    <t>CHARGES FINANCIERES</t>
  </si>
  <si>
    <t>66-16</t>
  </si>
  <si>
    <t>- Frais Bancaires</t>
  </si>
  <si>
    <t>CHARGES EXCEPTIONNELLES</t>
  </si>
  <si>
    <t>PRODUITS EXCEPTIONNELS</t>
  </si>
  <si>
    <t>67-18</t>
  </si>
  <si>
    <t>- Autres charges exceptionnelles sur opération de gestion</t>
  </si>
  <si>
    <t>DOTATIONS AMORTISSEMENT &amp; PROVISIONS</t>
  </si>
  <si>
    <t>CONTRIBUTION VOLONTAIRE</t>
  </si>
  <si>
    <t>EMPLOIS DES CONTRIBUTIONS VOLONTAIRES EN NATURE</t>
  </si>
  <si>
    <t>CONTRIBUTION VOLONTAIRE EN NATURE</t>
  </si>
  <si>
    <t>86-1</t>
  </si>
  <si>
    <t xml:space="preserve">- Valeur de la non dépense - Utilisation du car de la ville pour Orly </t>
  </si>
  <si>
    <t>87-1</t>
  </si>
  <si>
    <t>- AR Aéroport Orly :autocar</t>
  </si>
  <si>
    <t>Arrivée et départ de nos amis Ecossais</t>
  </si>
  <si>
    <t>- Don en Nature</t>
  </si>
  <si>
    <t>86-2</t>
  </si>
  <si>
    <t>'- Valeur de la non dépense -</t>
  </si>
  <si>
    <t>87-2</t>
  </si>
  <si>
    <t>TOTAL DES CHARGES 2021-2022</t>
  </si>
  <si>
    <t>TOTAL DES RECETTES 2021-2022</t>
  </si>
  <si>
    <t>Bilan général</t>
  </si>
  <si>
    <t>Solde année courante 2021-2022</t>
  </si>
  <si>
    <t>Bilan général actuel</t>
  </si>
  <si>
    <t>Total Participations</t>
  </si>
  <si>
    <t>VENTES ET PARTICIPATIONS</t>
  </si>
  <si>
    <t>Somme restante après retrait provision Comé</t>
  </si>
  <si>
    <t>TRESORIE (Report bilan précédent)</t>
  </si>
  <si>
    <t>- Déplacements Car Chartres- Orly - CDG - Ecosse</t>
  </si>
  <si>
    <t>- Déplacements Chartres -Maintenon</t>
  </si>
  <si>
    <t xml:space="preserve">- Déplacements Car Pegnitz solde </t>
  </si>
  <si>
    <t>- Publicité et publications</t>
  </si>
  <si>
    <t>- Vente Polo</t>
  </si>
  <si>
    <t>- Vente produit/ BURNS SUPPER (partie 1)</t>
  </si>
  <si>
    <t>- Vente produit/ Marché Noel</t>
  </si>
  <si>
    <t>- Vente solidaire - Produits Comé soirée du 25/09/21 (esp)</t>
  </si>
  <si>
    <t>- Vente solidaire - Produits Comé Noel (140 chq - 130 esp)</t>
  </si>
  <si>
    <t>- Vente solidaire - Report 2018-2019 Produits Comé</t>
  </si>
  <si>
    <t>- Participation Cours d'Anglais  2022-2023</t>
  </si>
  <si>
    <t>- Participation Location Car - Place pour Pegnitz</t>
  </si>
  <si>
    <t>- Location de salle pour spectacle</t>
  </si>
  <si>
    <t>- Frais de communication (Commassoc etc)</t>
  </si>
  <si>
    <t>- Frais de colloque,séminaire,Conférence-conteur Comé</t>
  </si>
  <si>
    <t>Bilan année précédente 2020-2021</t>
  </si>
  <si>
    <t>Provision pour Comé</t>
  </si>
  <si>
    <t>62-4</t>
  </si>
  <si>
    <t xml:space="preserve">- Frais divers de gestion - achat Zoom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</si>
</sst>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1]"/>
    <numFmt numFmtId="165" formatCode="#,##0.00\ &quot;€&quot;;[Red]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Microsoft Sans Serif"/>
      <family val="2"/>
    </font>
    <font>
      <b/>
      <i/>
      <sz val="8"/>
      <name val="Arial"/>
      <family val="2"/>
    </font>
    <font>
      <b/>
      <sz val="8"/>
      <name val="Microsoft Sans Serif"/>
      <family val="2"/>
    </font>
    <font>
      <sz val="8"/>
      <name val="Microsoft Sans Serif"/>
      <family val="2"/>
    </font>
    <font>
      <sz val="8"/>
      <name val="Arial"/>
      <family val="2"/>
    </font>
    <font>
      <b/>
      <sz val="8"/>
      <color indexed="56"/>
      <name val="Microsoft Sans Serif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Microsoft Sans Serif"/>
      <family val="2"/>
    </font>
    <font>
      <b/>
      <u/>
      <sz val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88">
    <xf numFmtId="0" fontId="0" fillId="0" borderId="0" xfId="0"/>
    <xf numFmtId="164" fontId="3" fillId="0" borderId="13" xfId="2" applyNumberFormat="1" applyFont="1" applyBorder="1" applyAlignment="1">
      <alignment horizontal="right" vertical="center"/>
    </xf>
    <xf numFmtId="165" fontId="4" fillId="0" borderId="1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center"/>
    </xf>
    <xf numFmtId="165" fontId="4" fillId="0" borderId="15" xfId="2" applyNumberFormat="1" applyFont="1" applyBorder="1" applyAlignment="1">
      <alignment horizontal="right" vertical="center" wrapText="1"/>
    </xf>
    <xf numFmtId="164" fontId="3" fillId="0" borderId="12" xfId="2" applyNumberFormat="1" applyFont="1" applyBorder="1" applyAlignment="1">
      <alignment horizontal="right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4" xfId="2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9" fillId="0" borderId="0" xfId="0" applyFont="1"/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vertical="center"/>
    </xf>
    <xf numFmtId="164" fontId="10" fillId="2" borderId="7" xfId="3" applyNumberFormat="1" applyFont="1" applyFill="1" applyBorder="1" applyAlignment="1">
      <alignment horizontal="center" vertical="center"/>
    </xf>
    <xf numFmtId="164" fontId="5" fillId="2" borderId="8" xfId="3" applyNumberFormat="1" applyFont="1" applyFill="1" applyBorder="1" applyAlignment="1">
      <alignment horizontal="right" vertical="center"/>
    </xf>
    <xf numFmtId="9" fontId="5" fillId="3" borderId="7" xfId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horizontal="right" vertic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quotePrefix="1" applyFont="1" applyBorder="1" applyAlignment="1">
      <alignment vertical="center"/>
    </xf>
    <xf numFmtId="164" fontId="6" fillId="0" borderId="11" xfId="2" applyNumberFormat="1" applyFont="1" applyBorder="1" applyAlignment="1">
      <alignment horizontal="right" vertical="center"/>
    </xf>
    <xf numFmtId="9" fontId="5" fillId="0" borderId="11" xfId="1" applyFont="1" applyFill="1" applyBorder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5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164" fontId="6" fillId="0" borderId="12" xfId="2" applyNumberFormat="1" applyFont="1" applyBorder="1" applyAlignment="1">
      <alignment horizontal="right" vertical="center"/>
    </xf>
    <xf numFmtId="9" fontId="5" fillId="0" borderId="12" xfId="1" applyFont="1" applyFill="1" applyBorder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9" fontId="5" fillId="0" borderId="12" xfId="1" applyFont="1" applyFill="1" applyBorder="1" applyAlignment="1">
      <alignment horizontal="center" vertical="center"/>
    </xf>
    <xf numFmtId="164" fontId="5" fillId="0" borderId="12" xfId="2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center" vertical="center" wrapText="1"/>
    </xf>
    <xf numFmtId="49" fontId="5" fillId="2" borderId="17" xfId="3" applyNumberFormat="1" applyFont="1" applyFill="1" applyBorder="1" applyAlignment="1">
      <alignment horizontal="center"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19" xfId="2" applyNumberFormat="1" applyFont="1" applyFill="1" applyBorder="1" applyAlignment="1">
      <alignment horizontal="center" vertical="center"/>
    </xf>
    <xf numFmtId="164" fontId="5" fillId="2" borderId="19" xfId="3" applyNumberFormat="1" applyFont="1" applyFill="1" applyBorder="1" applyAlignment="1">
      <alignment horizontal="center" vertical="center"/>
    </xf>
    <xf numFmtId="9" fontId="5" fillId="2" borderId="20" xfId="1" applyFont="1" applyFill="1" applyBorder="1" applyAlignment="1">
      <alignment horizontal="center" vertical="center"/>
    </xf>
    <xf numFmtId="49" fontId="6" fillId="0" borderId="12" xfId="2" applyNumberFormat="1" applyFont="1" applyBorder="1" applyAlignment="1">
      <alignment horizontal="center" vertical="center"/>
    </xf>
    <xf numFmtId="164" fontId="6" fillId="0" borderId="13" xfId="2" quotePrefix="1" applyNumberFormat="1" applyFont="1" applyBorder="1" applyAlignment="1">
      <alignment vertical="center"/>
    </xf>
    <xf numFmtId="164" fontId="6" fillId="0" borderId="0" xfId="2" applyNumberFormat="1" applyFont="1" applyAlignment="1">
      <alignment horizontal="center" vertical="center"/>
    </xf>
    <xf numFmtId="9" fontId="6" fillId="0" borderId="12" xfId="1" applyFont="1" applyFill="1" applyBorder="1" applyAlignment="1">
      <alignment horizontal="center" vertical="center"/>
    </xf>
    <xf numFmtId="164" fontId="6" fillId="0" borderId="12" xfId="2" quotePrefix="1" applyNumberFormat="1" applyFont="1" applyBorder="1" applyAlignment="1">
      <alignment vertical="center"/>
    </xf>
    <xf numFmtId="164" fontId="6" fillId="0" borderId="13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0" fontId="6" fillId="0" borderId="21" xfId="2" applyFont="1" applyBorder="1" applyAlignment="1">
      <alignment horizontal="center" vertical="center"/>
    </xf>
    <xf numFmtId="164" fontId="6" fillId="0" borderId="19" xfId="2" applyNumberFormat="1" applyFont="1" applyBorder="1" applyAlignment="1">
      <alignment horizontal="right" vertical="center"/>
    </xf>
    <xf numFmtId="164" fontId="10" fillId="2" borderId="22" xfId="3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horizontal="right" vertical="center"/>
    </xf>
    <xf numFmtId="0" fontId="6" fillId="0" borderId="12" xfId="2" applyFont="1" applyBorder="1" applyAlignment="1">
      <alignment horizontal="center" vertical="center"/>
    </xf>
    <xf numFmtId="9" fontId="6" fillId="0" borderId="12" xfId="1" applyFont="1" applyFill="1" applyBorder="1" applyAlignment="1">
      <alignment horizontal="right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22" xfId="2" quotePrefix="1" applyFont="1" applyFill="1" applyBorder="1" applyAlignment="1">
      <alignment vertical="center"/>
    </xf>
    <xf numFmtId="164" fontId="10" fillId="3" borderId="22" xfId="3" applyNumberFormat="1" applyFont="1" applyFill="1" applyBorder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vertical="center"/>
    </xf>
    <xf numFmtId="164" fontId="5" fillId="2" borderId="6" xfId="2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164" fontId="6" fillId="0" borderId="12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64" fontId="6" fillId="0" borderId="14" xfId="2" applyNumberFormat="1" applyFont="1" applyBorder="1" applyAlignment="1">
      <alignment horizontal="center" vertical="center"/>
    </xf>
    <xf numFmtId="164" fontId="11" fillId="0" borderId="12" xfId="2" applyNumberFormat="1" applyFont="1" applyBorder="1" applyAlignment="1">
      <alignment horizontal="right" vertical="center"/>
    </xf>
    <xf numFmtId="49" fontId="5" fillId="0" borderId="12" xfId="2" applyNumberFormat="1" applyFont="1" applyBorder="1" applyAlignment="1">
      <alignment vertical="center"/>
    </xf>
    <xf numFmtId="9" fontId="5" fillId="2" borderId="7" xfId="1" applyFont="1" applyFill="1" applyBorder="1" applyAlignment="1">
      <alignment horizontal="right" vertical="center"/>
    </xf>
    <xf numFmtId="49" fontId="5" fillId="2" borderId="5" xfId="2" applyNumberFormat="1" applyFont="1" applyFill="1" applyBorder="1" applyAlignment="1">
      <alignment horizontal="center" vertical="center" wrapText="1"/>
    </xf>
    <xf numFmtId="164" fontId="5" fillId="2" borderId="6" xfId="2" applyNumberFormat="1" applyFont="1" applyFill="1" applyBorder="1" applyAlignment="1">
      <alignment horizontal="left" vertical="center" wrapText="1"/>
    </xf>
    <xf numFmtId="9" fontId="5" fillId="3" borderId="7" xfId="1" applyFont="1" applyFill="1" applyBorder="1" applyAlignment="1">
      <alignment horizontal="center" vertical="center"/>
    </xf>
    <xf numFmtId="18" fontId="6" fillId="0" borderId="0" xfId="2" applyNumberFormat="1" applyFont="1" applyAlignment="1">
      <alignment vertical="center"/>
    </xf>
    <xf numFmtId="49" fontId="6" fillId="0" borderId="13" xfId="2" quotePrefix="1" applyNumberFormat="1" applyFont="1" applyBorder="1" applyAlignment="1">
      <alignment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/>
    </xf>
    <xf numFmtId="164" fontId="10" fillId="2" borderId="6" xfId="3" applyNumberFormat="1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>
      <alignment horizontal="right" vertical="center"/>
    </xf>
    <xf numFmtId="164" fontId="5" fillId="0" borderId="12" xfId="2" applyNumberFormat="1" applyFont="1" applyBorder="1" applyAlignment="1">
      <alignment horizontal="center" vertical="center"/>
    </xf>
    <xf numFmtId="0" fontId="6" fillId="0" borderId="13" xfId="2" quotePrefix="1" applyFont="1" applyBorder="1" applyAlignment="1">
      <alignment vertical="center"/>
    </xf>
    <xf numFmtId="164" fontId="6" fillId="0" borderId="13" xfId="2" applyNumberFormat="1" applyFont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164" fontId="5" fillId="2" borderId="8" xfId="2" applyNumberFormat="1" applyFont="1" applyFill="1" applyBorder="1" applyAlignment="1">
      <alignment horizontal="right" vertical="center"/>
    </xf>
    <xf numFmtId="0" fontId="5" fillId="0" borderId="13" xfId="2" applyFont="1" applyBorder="1" applyAlignment="1">
      <alignment horizontal="center" vertical="center"/>
    </xf>
    <xf numFmtId="49" fontId="6" fillId="0" borderId="12" xfId="2" quotePrefix="1" applyNumberFormat="1" applyFont="1" applyBorder="1" applyAlignment="1">
      <alignment vertical="center"/>
    </xf>
    <xf numFmtId="164" fontId="6" fillId="0" borderId="14" xfId="2" applyNumberFormat="1" applyFont="1" applyBorder="1" applyAlignment="1">
      <alignment horizontal="right" vertical="center"/>
    </xf>
    <xf numFmtId="49" fontId="5" fillId="0" borderId="12" xfId="2" applyNumberFormat="1" applyFont="1" applyBorder="1" applyAlignment="1">
      <alignment horizontal="center" vertical="center"/>
    </xf>
    <xf numFmtId="164" fontId="6" fillId="0" borderId="12" xfId="2" applyNumberFormat="1" applyFont="1" applyBorder="1" applyAlignment="1">
      <alignment vertical="center"/>
    </xf>
    <xf numFmtId="49" fontId="5" fillId="0" borderId="12" xfId="2" quotePrefix="1" applyNumberFormat="1" applyFont="1" applyBorder="1" applyAlignment="1">
      <alignment vertical="center"/>
    </xf>
    <xf numFmtId="9" fontId="6" fillId="0" borderId="0" xfId="1" applyFont="1" applyFill="1" applyBorder="1" applyAlignment="1">
      <alignment horizontal="right" vertical="center"/>
    </xf>
    <xf numFmtId="164" fontId="10" fillId="2" borderId="6" xfId="3" applyNumberFormat="1" applyFont="1" applyFill="1" applyBorder="1" applyAlignment="1">
      <alignment horizontal="right" vertical="center"/>
    </xf>
    <xf numFmtId="9" fontId="5" fillId="3" borderId="24" xfId="1" applyFont="1" applyFill="1" applyBorder="1" applyAlignment="1">
      <alignment horizontal="right" vertical="center"/>
    </xf>
    <xf numFmtId="9" fontId="5" fillId="0" borderId="14" xfId="1" applyFont="1" applyFill="1" applyBorder="1" applyAlignment="1">
      <alignment horizontal="right" vertical="center"/>
    </xf>
    <xf numFmtId="0" fontId="7" fillId="0" borderId="12" xfId="2" applyFont="1" applyBorder="1" applyAlignment="1">
      <alignment horizontal="center"/>
    </xf>
    <xf numFmtId="0" fontId="5" fillId="2" borderId="6" xfId="2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horizontal="center" vertical="center"/>
    </xf>
    <xf numFmtId="17" fontId="5" fillId="0" borderId="0" xfId="2" applyNumberFormat="1" applyFont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24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center" wrapText="1"/>
    </xf>
    <xf numFmtId="164" fontId="5" fillId="3" borderId="15" xfId="2" applyNumberFormat="1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 vertical="center" wrapText="1"/>
    </xf>
    <xf numFmtId="9" fontId="5" fillId="3" borderId="27" xfId="1" applyFont="1" applyFill="1" applyBorder="1" applyAlignment="1">
      <alignment horizontal="right" vertical="center"/>
    </xf>
    <xf numFmtId="0" fontId="5" fillId="3" borderId="0" xfId="2" applyFont="1" applyFill="1" applyAlignment="1">
      <alignment horizontal="center" vertical="center" wrapText="1"/>
    </xf>
    <xf numFmtId="164" fontId="5" fillId="3" borderId="12" xfId="2" applyNumberFormat="1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9" fontId="5" fillId="3" borderId="28" xfId="1" applyFont="1" applyFill="1" applyBorder="1" applyAlignment="1">
      <alignment horizontal="center" vertical="center"/>
    </xf>
    <xf numFmtId="0" fontId="6" fillId="0" borderId="29" xfId="2" quotePrefix="1" applyFont="1" applyBorder="1" applyAlignment="1">
      <alignment vertical="center" wrapText="1"/>
    </xf>
    <xf numFmtId="164" fontId="10" fillId="0" borderId="4" xfId="3" applyNumberFormat="1" applyFont="1" applyFill="1" applyBorder="1" applyAlignment="1">
      <alignment horizontal="center" vertical="center"/>
    </xf>
    <xf numFmtId="9" fontId="5" fillId="0" borderId="28" xfId="1" applyFont="1" applyFill="1" applyBorder="1" applyAlignment="1">
      <alignment horizontal="right" vertical="center"/>
    </xf>
    <xf numFmtId="0" fontId="5" fillId="0" borderId="29" xfId="2" applyFont="1" applyBorder="1" applyAlignment="1">
      <alignment horizontal="center" vertical="center" wrapText="1"/>
    </xf>
    <xf numFmtId="0" fontId="6" fillId="0" borderId="4" xfId="2" quotePrefix="1" applyFont="1" applyBorder="1" applyAlignment="1">
      <alignment horizontal="left" vertical="center" wrapText="1"/>
    </xf>
    <xf numFmtId="9" fontId="5" fillId="0" borderId="28" xfId="1" applyFont="1" applyFill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6" fillId="0" borderId="25" xfId="2" quotePrefix="1" applyFont="1" applyBorder="1" applyAlignment="1">
      <alignment vertical="center" wrapText="1"/>
    </xf>
    <xf numFmtId="0" fontId="5" fillId="0" borderId="25" xfId="2" applyFont="1" applyBorder="1" applyAlignment="1">
      <alignment horizontal="center" vertical="center" wrapText="1"/>
    </xf>
    <xf numFmtId="0" fontId="6" fillId="0" borderId="15" xfId="2" quotePrefix="1" applyFont="1" applyBorder="1" applyAlignment="1">
      <alignment horizontal="left" vertical="center" wrapText="1"/>
    </xf>
    <xf numFmtId="0" fontId="6" fillId="0" borderId="29" xfId="2" quotePrefix="1" applyFont="1" applyBorder="1" applyAlignment="1">
      <alignment horizontal="left" vertical="center" wrapText="1"/>
    </xf>
    <xf numFmtId="0" fontId="5" fillId="0" borderId="25" xfId="2" applyFont="1" applyBorder="1" applyAlignment="1">
      <alignment horizontal="left" vertical="center" wrapText="1"/>
    </xf>
    <xf numFmtId="164" fontId="5" fillId="0" borderId="15" xfId="2" applyNumberFormat="1" applyFont="1" applyBorder="1" applyAlignment="1">
      <alignment vertical="center"/>
    </xf>
    <xf numFmtId="164" fontId="6" fillId="0" borderId="15" xfId="2" applyNumberFormat="1" applyFont="1" applyBorder="1" applyAlignment="1">
      <alignment vertical="center"/>
    </xf>
    <xf numFmtId="9" fontId="6" fillId="0" borderId="16" xfId="1" applyFont="1" applyBorder="1" applyAlignment="1">
      <alignment vertical="center"/>
    </xf>
    <xf numFmtId="49" fontId="5" fillId="0" borderId="13" xfId="2" applyNumberFormat="1" applyFont="1" applyBorder="1" applyAlignment="1">
      <alignment vertical="center"/>
    </xf>
    <xf numFmtId="0" fontId="10" fillId="0" borderId="12" xfId="2" applyFont="1" applyBorder="1" applyAlignment="1">
      <alignment vertical="center" wrapText="1"/>
    </xf>
    <xf numFmtId="0" fontId="7" fillId="0" borderId="14" xfId="2" applyFont="1" applyBorder="1" applyAlignment="1">
      <alignment horizontal="center"/>
    </xf>
    <xf numFmtId="164" fontId="5" fillId="3" borderId="23" xfId="2" applyNumberFormat="1" applyFont="1" applyFill="1" applyBorder="1" applyAlignment="1">
      <alignment vertical="center"/>
    </xf>
    <xf numFmtId="9" fontId="5" fillId="3" borderId="30" xfId="1" applyFont="1" applyFill="1" applyBorder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9" fontId="5" fillId="0" borderId="0" xfId="1" applyFont="1" applyFill="1" applyBorder="1" applyAlignment="1">
      <alignment vertical="center"/>
    </xf>
    <xf numFmtId="164" fontId="6" fillId="0" borderId="0" xfId="2" applyNumberFormat="1" applyFont="1" applyAlignment="1">
      <alignment vertical="center"/>
    </xf>
    <xf numFmtId="9" fontId="6" fillId="0" borderId="0" xfId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0" fontId="10" fillId="0" borderId="0" xfId="2" applyFont="1" applyAlignment="1">
      <alignment vertical="center" wrapText="1"/>
    </xf>
    <xf numFmtId="164" fontId="5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5" fillId="0" borderId="0" xfId="2" applyNumberFormat="1" applyFont="1" applyAlignment="1">
      <alignment horizontal="center" vertical="center" wrapText="1"/>
    </xf>
    <xf numFmtId="164" fontId="12" fillId="0" borderId="0" xfId="2" applyNumberFormat="1" applyFont="1" applyAlignment="1">
      <alignment horizontal="left" vertical="center"/>
    </xf>
    <xf numFmtId="9" fontId="5" fillId="0" borderId="0" xfId="1" applyFont="1" applyBorder="1" applyAlignment="1">
      <alignment vertical="center"/>
    </xf>
    <xf numFmtId="164" fontId="6" fillId="0" borderId="0" xfId="2" applyNumberFormat="1" applyFont="1" applyAlignment="1">
      <alignment horizontal="left" vertical="center"/>
    </xf>
    <xf numFmtId="164" fontId="7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left" vertical="center"/>
    </xf>
    <xf numFmtId="164" fontId="10" fillId="0" borderId="0" xfId="2" applyNumberFormat="1" applyFont="1" applyAlignment="1">
      <alignment horizontal="center"/>
    </xf>
    <xf numFmtId="164" fontId="6" fillId="0" borderId="23" xfId="2" applyNumberFormat="1" applyFont="1" applyBorder="1" applyAlignment="1">
      <alignment horizontal="left" vertical="center"/>
    </xf>
    <xf numFmtId="0" fontId="6" fillId="0" borderId="23" xfId="2" applyFont="1" applyBorder="1" applyAlignment="1">
      <alignment vertical="center"/>
    </xf>
    <xf numFmtId="164" fontId="10" fillId="0" borderId="23" xfId="2" applyNumberFormat="1" applyFont="1" applyBorder="1"/>
    <xf numFmtId="9" fontId="6" fillId="0" borderId="0" xfId="1" applyFont="1" applyFill="1" applyBorder="1" applyAlignment="1">
      <alignment horizontal="center" vertical="center"/>
    </xf>
    <xf numFmtId="0" fontId="7" fillId="0" borderId="23" xfId="2" applyFont="1" applyBorder="1"/>
    <xf numFmtId="9" fontId="5" fillId="0" borderId="0" xfId="1" applyFont="1" applyFill="1" applyBorder="1" applyAlignment="1">
      <alignment horizontal="center" vertical="center"/>
    </xf>
    <xf numFmtId="164" fontId="5" fillId="0" borderId="23" xfId="2" applyNumberFormat="1" applyFont="1" applyBorder="1" applyAlignment="1">
      <alignment horizontal="left" vertical="center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14" fontId="6" fillId="0" borderId="0" xfId="2" applyNumberFormat="1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164" fontId="3" fillId="0" borderId="13" xfId="2" quotePrefix="1" applyNumberFormat="1" applyFont="1" applyBorder="1" applyAlignment="1">
      <alignment vertical="center"/>
    </xf>
    <xf numFmtId="164" fontId="3" fillId="0" borderId="15" xfId="2" quotePrefix="1" applyNumberFormat="1" applyFont="1" applyBorder="1" applyAlignment="1">
      <alignment vertical="center"/>
    </xf>
    <xf numFmtId="9" fontId="5" fillId="3" borderId="31" xfId="1" applyFont="1" applyFill="1" applyBorder="1" applyAlignment="1">
      <alignment horizontal="center" vertical="center"/>
    </xf>
    <xf numFmtId="164" fontId="5" fillId="3" borderId="23" xfId="2" applyNumberFormat="1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49" fontId="5" fillId="3" borderId="32" xfId="2" applyNumberFormat="1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5" fillId="3" borderId="10" xfId="2" applyFont="1" applyFill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</cellXfs>
  <cellStyles count="4">
    <cellStyle name="Euro 2" xfId="3" xr:uid="{FA828244-2F67-4386-A648-7934CACFD415}"/>
    <cellStyle name="Normal" xfId="0" builtinId="0"/>
    <cellStyle name="Normal 2" xfId="2" xr:uid="{C6093CAC-1D45-4501-B63F-245F67E9146F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udo/Dropbox/2021-2022/Tr&#233;sorier/budget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 financier"/>
      <sheetName val="Budget prévisionnel"/>
      <sheetName val="Rubriques"/>
      <sheetName val="Compte"/>
      <sheetName val="Feuil2"/>
    </sheetNames>
    <sheetDataSet>
      <sheetData sheetId="0" refreshError="1"/>
      <sheetData sheetId="1" refreshError="1">
        <row r="37">
          <cell r="C37">
            <v>0</v>
          </cell>
        </row>
        <row r="40">
          <cell r="C40">
            <v>0</v>
          </cell>
        </row>
      </sheetData>
      <sheetData sheetId="2" refreshError="1">
        <row r="2">
          <cell r="B2" t="str">
            <v>60-1</v>
          </cell>
          <cell r="C2">
            <v>0</v>
          </cell>
        </row>
        <row r="3">
          <cell r="B3" t="str">
            <v>60-2</v>
          </cell>
          <cell r="C3">
            <v>0</v>
          </cell>
        </row>
        <row r="4">
          <cell r="B4" t="str">
            <v>60-63</v>
          </cell>
          <cell r="C4">
            <v>0</v>
          </cell>
        </row>
        <row r="5">
          <cell r="B5" t="str">
            <v>60-64</v>
          </cell>
          <cell r="C5">
            <v>0</v>
          </cell>
        </row>
        <row r="6">
          <cell r="B6" t="str">
            <v>60-68</v>
          </cell>
          <cell r="C6">
            <v>0</v>
          </cell>
        </row>
        <row r="7">
          <cell r="B7" t="str">
            <v>60-681</v>
          </cell>
          <cell r="C7">
            <v>0</v>
          </cell>
        </row>
        <row r="8">
          <cell r="B8" t="str">
            <v>60-682</v>
          </cell>
          <cell r="C8">
            <v>0</v>
          </cell>
        </row>
        <row r="9">
          <cell r="B9" t="str">
            <v>60-683</v>
          </cell>
          <cell r="C9">
            <v>0</v>
          </cell>
        </row>
        <row r="10">
          <cell r="B10" t="str">
            <v>60-7</v>
          </cell>
          <cell r="C10">
            <v>-331.19</v>
          </cell>
        </row>
        <row r="11">
          <cell r="B11" t="str">
            <v>61-2</v>
          </cell>
          <cell r="C11">
            <v>0</v>
          </cell>
        </row>
        <row r="12">
          <cell r="B12" t="str">
            <v>61-3</v>
          </cell>
          <cell r="C12">
            <v>0</v>
          </cell>
        </row>
        <row r="13">
          <cell r="B13" t="str">
            <v>61-4</v>
          </cell>
          <cell r="C13">
            <v>0</v>
          </cell>
        </row>
        <row r="14">
          <cell r="B14" t="str">
            <v>61-6</v>
          </cell>
          <cell r="C14">
            <v>3.68</v>
          </cell>
        </row>
        <row r="15">
          <cell r="B15" t="str">
            <v>61-81</v>
          </cell>
          <cell r="C15">
            <v>-60</v>
          </cell>
        </row>
        <row r="16">
          <cell r="B16" t="str">
            <v>61-85</v>
          </cell>
          <cell r="C16">
            <v>0</v>
          </cell>
        </row>
        <row r="17">
          <cell r="B17" t="str">
            <v>62-1</v>
          </cell>
          <cell r="C17">
            <v>0</v>
          </cell>
        </row>
        <row r="18">
          <cell r="B18" t="str">
            <v>62-2</v>
          </cell>
          <cell r="C18">
            <v>0</v>
          </cell>
        </row>
        <row r="19">
          <cell r="B19" t="str">
            <v>62-3</v>
          </cell>
          <cell r="C19">
            <v>0</v>
          </cell>
        </row>
        <row r="20">
          <cell r="B20" t="str">
            <v>62-4</v>
          </cell>
          <cell r="C20">
            <v>0</v>
          </cell>
        </row>
        <row r="21">
          <cell r="B21" t="str">
            <v>62-5</v>
          </cell>
          <cell r="C21">
            <v>0</v>
          </cell>
        </row>
        <row r="22">
          <cell r="B22" t="str">
            <v>62-51</v>
          </cell>
          <cell r="C22">
            <v>0</v>
          </cell>
        </row>
        <row r="23">
          <cell r="B23" t="str">
            <v>62-52</v>
          </cell>
          <cell r="C23">
            <v>0</v>
          </cell>
        </row>
        <row r="24">
          <cell r="B24" t="str">
            <v>62-53</v>
          </cell>
          <cell r="C24">
            <v>0</v>
          </cell>
        </row>
        <row r="25">
          <cell r="B25" t="str">
            <v>62-54</v>
          </cell>
          <cell r="C25">
            <v>0</v>
          </cell>
        </row>
        <row r="26">
          <cell r="B26" t="str">
            <v>62-6</v>
          </cell>
          <cell r="C26">
            <v>0</v>
          </cell>
        </row>
        <row r="27">
          <cell r="B27">
            <v>63</v>
          </cell>
          <cell r="C27">
            <v>0</v>
          </cell>
        </row>
        <row r="28">
          <cell r="B28">
            <v>64</v>
          </cell>
          <cell r="C28">
            <v>0</v>
          </cell>
        </row>
        <row r="29">
          <cell r="B29" t="str">
            <v>65-4</v>
          </cell>
          <cell r="C29">
            <v>0</v>
          </cell>
        </row>
        <row r="30">
          <cell r="B30" t="str">
            <v>65-7</v>
          </cell>
          <cell r="C30">
            <v>0</v>
          </cell>
        </row>
        <row r="31">
          <cell r="B31" t="str">
            <v>65-71</v>
          </cell>
          <cell r="C31">
            <v>0</v>
          </cell>
        </row>
        <row r="32">
          <cell r="B32" t="str">
            <v>65-72</v>
          </cell>
          <cell r="C32">
            <v>0</v>
          </cell>
        </row>
        <row r="33">
          <cell r="B33" t="str">
            <v>65-73</v>
          </cell>
          <cell r="C33">
            <v>0</v>
          </cell>
        </row>
        <row r="34">
          <cell r="B34" t="str">
            <v>65-74</v>
          </cell>
          <cell r="C34">
            <v>0</v>
          </cell>
        </row>
        <row r="35">
          <cell r="B35" t="str">
            <v>66-16</v>
          </cell>
          <cell r="C35">
            <v>82.800000000000011</v>
          </cell>
        </row>
        <row r="36">
          <cell r="B36" t="str">
            <v>67-18</v>
          </cell>
          <cell r="C36">
            <v>0</v>
          </cell>
        </row>
        <row r="37">
          <cell r="B37">
            <v>68</v>
          </cell>
          <cell r="C37">
            <v>0</v>
          </cell>
        </row>
        <row r="38">
          <cell r="B38" t="str">
            <v>70-1</v>
          </cell>
          <cell r="C38">
            <v>0</v>
          </cell>
        </row>
        <row r="39">
          <cell r="B39" t="str">
            <v>70-11</v>
          </cell>
          <cell r="C39">
            <v>0</v>
          </cell>
        </row>
        <row r="40">
          <cell r="B40" t="str">
            <v>70-12</v>
          </cell>
          <cell r="C40">
            <v>0</v>
          </cell>
        </row>
        <row r="41">
          <cell r="B41" t="str">
            <v>70-13</v>
          </cell>
          <cell r="C41">
            <v>1917</v>
          </cell>
        </row>
        <row r="42">
          <cell r="B42" t="str">
            <v>70-14</v>
          </cell>
          <cell r="C42">
            <v>0</v>
          </cell>
        </row>
        <row r="43">
          <cell r="B43" t="str">
            <v>70-20</v>
          </cell>
          <cell r="C43">
            <v>0</v>
          </cell>
        </row>
        <row r="44">
          <cell r="B44" t="str">
            <v>70-21</v>
          </cell>
          <cell r="C44">
            <v>0</v>
          </cell>
        </row>
        <row r="45">
          <cell r="B45" t="str">
            <v>70-22</v>
          </cell>
          <cell r="C45">
            <v>0</v>
          </cell>
        </row>
        <row r="46">
          <cell r="B46" t="str">
            <v>70-30</v>
          </cell>
          <cell r="C46">
            <v>234</v>
          </cell>
        </row>
        <row r="47">
          <cell r="B47" t="str">
            <v>70-31</v>
          </cell>
          <cell r="C47">
            <v>0</v>
          </cell>
        </row>
        <row r="48">
          <cell r="B48" t="str">
            <v>70-80</v>
          </cell>
          <cell r="C48">
            <v>0</v>
          </cell>
        </row>
        <row r="49">
          <cell r="B49" t="str">
            <v>74-1</v>
          </cell>
          <cell r="C49">
            <v>0</v>
          </cell>
        </row>
        <row r="50">
          <cell r="B50" t="str">
            <v>74-2</v>
          </cell>
          <cell r="C50">
            <v>0</v>
          </cell>
        </row>
        <row r="51">
          <cell r="B51" t="str">
            <v>74-3</v>
          </cell>
          <cell r="C51">
            <v>650</v>
          </cell>
        </row>
        <row r="52">
          <cell r="B52" t="str">
            <v>74-31</v>
          </cell>
          <cell r="C52">
            <v>0</v>
          </cell>
        </row>
        <row r="53">
          <cell r="B53" t="str">
            <v>74-32</v>
          </cell>
          <cell r="C53">
            <v>0</v>
          </cell>
        </row>
        <row r="54">
          <cell r="B54" t="str">
            <v>75-1</v>
          </cell>
          <cell r="C54">
            <v>75</v>
          </cell>
        </row>
        <row r="55">
          <cell r="B55" t="str">
            <v>75-4</v>
          </cell>
          <cell r="C55">
            <v>5</v>
          </cell>
        </row>
        <row r="56">
          <cell r="B56" t="str">
            <v>76-1</v>
          </cell>
          <cell r="C56">
            <v>38.479999999999997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41BC-0C91-4258-AE93-A7589BEA1A23}">
  <dimension ref="A1:N202"/>
  <sheetViews>
    <sheetView tabSelected="1" topLeftCell="A55" zoomScaleNormal="100" workbookViewId="0">
      <selection activeCell="C19" sqref="C19"/>
    </sheetView>
  </sheetViews>
  <sheetFormatPr baseColWidth="10" defaultColWidth="11.42578125" defaultRowHeight="11.25" outlineLevelCol="1" x14ac:dyDescent="0.2"/>
  <cols>
    <col min="1" max="1" width="8.7109375" style="11" customWidth="1"/>
    <col min="2" max="2" width="50.42578125" style="11" customWidth="1"/>
    <col min="3" max="3" width="16" style="11" customWidth="1"/>
    <col min="4" max="4" width="13.85546875" style="11" hidden="1" customWidth="1" outlineLevel="1"/>
    <col min="5" max="5" width="8.140625" style="11" hidden="1" customWidth="1" outlineLevel="1"/>
    <col min="6" max="6" width="8.7109375" style="11" customWidth="1" collapsed="1"/>
    <col min="7" max="7" width="8.7109375" style="11" customWidth="1"/>
    <col min="8" max="8" width="43.5703125" style="11" customWidth="1"/>
    <col min="9" max="9" width="22.42578125" style="10" customWidth="1"/>
    <col min="10" max="10" width="20.85546875" style="10" hidden="1" customWidth="1" outlineLevel="1"/>
    <col min="11" max="11" width="8.42578125" style="10" hidden="1" customWidth="1" outlineLevel="1"/>
    <col min="12" max="12" width="11.42578125" style="11" collapsed="1"/>
    <col min="13" max="256" width="11.42578125" style="11"/>
    <col min="257" max="257" width="8.7109375" style="11" customWidth="1"/>
    <col min="258" max="258" width="50.42578125" style="11" customWidth="1"/>
    <col min="259" max="259" width="16" style="11" customWidth="1"/>
    <col min="260" max="260" width="13.85546875" style="11" customWidth="1"/>
    <col min="261" max="261" width="8.140625" style="11" customWidth="1"/>
    <col min="262" max="263" width="8.7109375" style="11" customWidth="1"/>
    <col min="264" max="264" width="43.5703125" style="11" customWidth="1"/>
    <col min="265" max="265" width="22.42578125" style="11" customWidth="1"/>
    <col min="266" max="266" width="20.85546875" style="11" customWidth="1"/>
    <col min="267" max="267" width="8.42578125" style="11" customWidth="1"/>
    <col min="268" max="512" width="11.42578125" style="11"/>
    <col min="513" max="513" width="8.7109375" style="11" customWidth="1"/>
    <col min="514" max="514" width="50.42578125" style="11" customWidth="1"/>
    <col min="515" max="515" width="16" style="11" customWidth="1"/>
    <col min="516" max="516" width="13.85546875" style="11" customWidth="1"/>
    <col min="517" max="517" width="8.140625" style="11" customWidth="1"/>
    <col min="518" max="519" width="8.7109375" style="11" customWidth="1"/>
    <col min="520" max="520" width="43.5703125" style="11" customWidth="1"/>
    <col min="521" max="521" width="22.42578125" style="11" customWidth="1"/>
    <col min="522" max="522" width="20.85546875" style="11" customWidth="1"/>
    <col min="523" max="523" width="8.42578125" style="11" customWidth="1"/>
    <col min="524" max="768" width="11.42578125" style="11"/>
    <col min="769" max="769" width="8.7109375" style="11" customWidth="1"/>
    <col min="770" max="770" width="50.42578125" style="11" customWidth="1"/>
    <col min="771" max="771" width="16" style="11" customWidth="1"/>
    <col min="772" max="772" width="13.85546875" style="11" customWidth="1"/>
    <col min="773" max="773" width="8.140625" style="11" customWidth="1"/>
    <col min="774" max="775" width="8.7109375" style="11" customWidth="1"/>
    <col min="776" max="776" width="43.5703125" style="11" customWidth="1"/>
    <col min="777" max="777" width="22.42578125" style="11" customWidth="1"/>
    <col min="778" max="778" width="20.85546875" style="11" customWidth="1"/>
    <col min="779" max="779" width="8.42578125" style="11" customWidth="1"/>
    <col min="780" max="1024" width="11.42578125" style="11"/>
    <col min="1025" max="1025" width="8.7109375" style="11" customWidth="1"/>
    <col min="1026" max="1026" width="50.42578125" style="11" customWidth="1"/>
    <col min="1027" max="1027" width="16" style="11" customWidth="1"/>
    <col min="1028" max="1028" width="13.85546875" style="11" customWidth="1"/>
    <col min="1029" max="1029" width="8.140625" style="11" customWidth="1"/>
    <col min="1030" max="1031" width="8.7109375" style="11" customWidth="1"/>
    <col min="1032" max="1032" width="43.5703125" style="11" customWidth="1"/>
    <col min="1033" max="1033" width="22.42578125" style="11" customWidth="1"/>
    <col min="1034" max="1034" width="20.85546875" style="11" customWidth="1"/>
    <col min="1035" max="1035" width="8.42578125" style="11" customWidth="1"/>
    <col min="1036" max="1280" width="11.42578125" style="11"/>
    <col min="1281" max="1281" width="8.7109375" style="11" customWidth="1"/>
    <col min="1282" max="1282" width="50.42578125" style="11" customWidth="1"/>
    <col min="1283" max="1283" width="16" style="11" customWidth="1"/>
    <col min="1284" max="1284" width="13.85546875" style="11" customWidth="1"/>
    <col min="1285" max="1285" width="8.140625" style="11" customWidth="1"/>
    <col min="1286" max="1287" width="8.7109375" style="11" customWidth="1"/>
    <col min="1288" max="1288" width="43.5703125" style="11" customWidth="1"/>
    <col min="1289" max="1289" width="22.42578125" style="11" customWidth="1"/>
    <col min="1290" max="1290" width="20.85546875" style="11" customWidth="1"/>
    <col min="1291" max="1291" width="8.42578125" style="11" customWidth="1"/>
    <col min="1292" max="1536" width="11.42578125" style="11"/>
    <col min="1537" max="1537" width="8.7109375" style="11" customWidth="1"/>
    <col min="1538" max="1538" width="50.42578125" style="11" customWidth="1"/>
    <col min="1539" max="1539" width="16" style="11" customWidth="1"/>
    <col min="1540" max="1540" width="13.85546875" style="11" customWidth="1"/>
    <col min="1541" max="1541" width="8.140625" style="11" customWidth="1"/>
    <col min="1542" max="1543" width="8.7109375" style="11" customWidth="1"/>
    <col min="1544" max="1544" width="43.5703125" style="11" customWidth="1"/>
    <col min="1545" max="1545" width="22.42578125" style="11" customWidth="1"/>
    <col min="1546" max="1546" width="20.85546875" style="11" customWidth="1"/>
    <col min="1547" max="1547" width="8.42578125" style="11" customWidth="1"/>
    <col min="1548" max="1792" width="11.42578125" style="11"/>
    <col min="1793" max="1793" width="8.7109375" style="11" customWidth="1"/>
    <col min="1794" max="1794" width="50.42578125" style="11" customWidth="1"/>
    <col min="1795" max="1795" width="16" style="11" customWidth="1"/>
    <col min="1796" max="1796" width="13.85546875" style="11" customWidth="1"/>
    <col min="1797" max="1797" width="8.140625" style="11" customWidth="1"/>
    <col min="1798" max="1799" width="8.7109375" style="11" customWidth="1"/>
    <col min="1800" max="1800" width="43.5703125" style="11" customWidth="1"/>
    <col min="1801" max="1801" width="22.42578125" style="11" customWidth="1"/>
    <col min="1802" max="1802" width="20.85546875" style="11" customWidth="1"/>
    <col min="1803" max="1803" width="8.42578125" style="11" customWidth="1"/>
    <col min="1804" max="2048" width="11.42578125" style="11"/>
    <col min="2049" max="2049" width="8.7109375" style="11" customWidth="1"/>
    <col min="2050" max="2050" width="50.42578125" style="11" customWidth="1"/>
    <col min="2051" max="2051" width="16" style="11" customWidth="1"/>
    <col min="2052" max="2052" width="13.85546875" style="11" customWidth="1"/>
    <col min="2053" max="2053" width="8.140625" style="11" customWidth="1"/>
    <col min="2054" max="2055" width="8.7109375" style="11" customWidth="1"/>
    <col min="2056" max="2056" width="43.5703125" style="11" customWidth="1"/>
    <col min="2057" max="2057" width="22.42578125" style="11" customWidth="1"/>
    <col min="2058" max="2058" width="20.85546875" style="11" customWidth="1"/>
    <col min="2059" max="2059" width="8.42578125" style="11" customWidth="1"/>
    <col min="2060" max="2304" width="11.42578125" style="11"/>
    <col min="2305" max="2305" width="8.7109375" style="11" customWidth="1"/>
    <col min="2306" max="2306" width="50.42578125" style="11" customWidth="1"/>
    <col min="2307" max="2307" width="16" style="11" customWidth="1"/>
    <col min="2308" max="2308" width="13.85546875" style="11" customWidth="1"/>
    <col min="2309" max="2309" width="8.140625" style="11" customWidth="1"/>
    <col min="2310" max="2311" width="8.7109375" style="11" customWidth="1"/>
    <col min="2312" max="2312" width="43.5703125" style="11" customWidth="1"/>
    <col min="2313" max="2313" width="22.42578125" style="11" customWidth="1"/>
    <col min="2314" max="2314" width="20.85546875" style="11" customWidth="1"/>
    <col min="2315" max="2315" width="8.42578125" style="11" customWidth="1"/>
    <col min="2316" max="2560" width="11.42578125" style="11"/>
    <col min="2561" max="2561" width="8.7109375" style="11" customWidth="1"/>
    <col min="2562" max="2562" width="50.42578125" style="11" customWidth="1"/>
    <col min="2563" max="2563" width="16" style="11" customWidth="1"/>
    <col min="2564" max="2564" width="13.85546875" style="11" customWidth="1"/>
    <col min="2565" max="2565" width="8.140625" style="11" customWidth="1"/>
    <col min="2566" max="2567" width="8.7109375" style="11" customWidth="1"/>
    <col min="2568" max="2568" width="43.5703125" style="11" customWidth="1"/>
    <col min="2569" max="2569" width="22.42578125" style="11" customWidth="1"/>
    <col min="2570" max="2570" width="20.85546875" style="11" customWidth="1"/>
    <col min="2571" max="2571" width="8.42578125" style="11" customWidth="1"/>
    <col min="2572" max="2816" width="11.42578125" style="11"/>
    <col min="2817" max="2817" width="8.7109375" style="11" customWidth="1"/>
    <col min="2818" max="2818" width="50.42578125" style="11" customWidth="1"/>
    <col min="2819" max="2819" width="16" style="11" customWidth="1"/>
    <col min="2820" max="2820" width="13.85546875" style="11" customWidth="1"/>
    <col min="2821" max="2821" width="8.140625" style="11" customWidth="1"/>
    <col min="2822" max="2823" width="8.7109375" style="11" customWidth="1"/>
    <col min="2824" max="2824" width="43.5703125" style="11" customWidth="1"/>
    <col min="2825" max="2825" width="22.42578125" style="11" customWidth="1"/>
    <col min="2826" max="2826" width="20.85546875" style="11" customWidth="1"/>
    <col min="2827" max="2827" width="8.42578125" style="11" customWidth="1"/>
    <col min="2828" max="3072" width="11.42578125" style="11"/>
    <col min="3073" max="3073" width="8.7109375" style="11" customWidth="1"/>
    <col min="3074" max="3074" width="50.42578125" style="11" customWidth="1"/>
    <col min="3075" max="3075" width="16" style="11" customWidth="1"/>
    <col min="3076" max="3076" width="13.85546875" style="11" customWidth="1"/>
    <col min="3077" max="3077" width="8.140625" style="11" customWidth="1"/>
    <col min="3078" max="3079" width="8.7109375" style="11" customWidth="1"/>
    <col min="3080" max="3080" width="43.5703125" style="11" customWidth="1"/>
    <col min="3081" max="3081" width="22.42578125" style="11" customWidth="1"/>
    <col min="3082" max="3082" width="20.85546875" style="11" customWidth="1"/>
    <col min="3083" max="3083" width="8.42578125" style="11" customWidth="1"/>
    <col min="3084" max="3328" width="11.42578125" style="11"/>
    <col min="3329" max="3329" width="8.7109375" style="11" customWidth="1"/>
    <col min="3330" max="3330" width="50.42578125" style="11" customWidth="1"/>
    <col min="3331" max="3331" width="16" style="11" customWidth="1"/>
    <col min="3332" max="3332" width="13.85546875" style="11" customWidth="1"/>
    <col min="3333" max="3333" width="8.140625" style="11" customWidth="1"/>
    <col min="3334" max="3335" width="8.7109375" style="11" customWidth="1"/>
    <col min="3336" max="3336" width="43.5703125" style="11" customWidth="1"/>
    <col min="3337" max="3337" width="22.42578125" style="11" customWidth="1"/>
    <col min="3338" max="3338" width="20.85546875" style="11" customWidth="1"/>
    <col min="3339" max="3339" width="8.42578125" style="11" customWidth="1"/>
    <col min="3340" max="3584" width="11.42578125" style="11"/>
    <col min="3585" max="3585" width="8.7109375" style="11" customWidth="1"/>
    <col min="3586" max="3586" width="50.42578125" style="11" customWidth="1"/>
    <col min="3587" max="3587" width="16" style="11" customWidth="1"/>
    <col min="3588" max="3588" width="13.85546875" style="11" customWidth="1"/>
    <col min="3589" max="3589" width="8.140625" style="11" customWidth="1"/>
    <col min="3590" max="3591" width="8.7109375" style="11" customWidth="1"/>
    <col min="3592" max="3592" width="43.5703125" style="11" customWidth="1"/>
    <col min="3593" max="3593" width="22.42578125" style="11" customWidth="1"/>
    <col min="3594" max="3594" width="20.85546875" style="11" customWidth="1"/>
    <col min="3595" max="3595" width="8.42578125" style="11" customWidth="1"/>
    <col min="3596" max="3840" width="11.42578125" style="11"/>
    <col min="3841" max="3841" width="8.7109375" style="11" customWidth="1"/>
    <col min="3842" max="3842" width="50.42578125" style="11" customWidth="1"/>
    <col min="3843" max="3843" width="16" style="11" customWidth="1"/>
    <col min="3844" max="3844" width="13.85546875" style="11" customWidth="1"/>
    <col min="3845" max="3845" width="8.140625" style="11" customWidth="1"/>
    <col min="3846" max="3847" width="8.7109375" style="11" customWidth="1"/>
    <col min="3848" max="3848" width="43.5703125" style="11" customWidth="1"/>
    <col min="3849" max="3849" width="22.42578125" style="11" customWidth="1"/>
    <col min="3850" max="3850" width="20.85546875" style="11" customWidth="1"/>
    <col min="3851" max="3851" width="8.42578125" style="11" customWidth="1"/>
    <col min="3852" max="4096" width="11.42578125" style="11"/>
    <col min="4097" max="4097" width="8.7109375" style="11" customWidth="1"/>
    <col min="4098" max="4098" width="50.42578125" style="11" customWidth="1"/>
    <col min="4099" max="4099" width="16" style="11" customWidth="1"/>
    <col min="4100" max="4100" width="13.85546875" style="11" customWidth="1"/>
    <col min="4101" max="4101" width="8.140625" style="11" customWidth="1"/>
    <col min="4102" max="4103" width="8.7109375" style="11" customWidth="1"/>
    <col min="4104" max="4104" width="43.5703125" style="11" customWidth="1"/>
    <col min="4105" max="4105" width="22.42578125" style="11" customWidth="1"/>
    <col min="4106" max="4106" width="20.85546875" style="11" customWidth="1"/>
    <col min="4107" max="4107" width="8.42578125" style="11" customWidth="1"/>
    <col min="4108" max="4352" width="11.42578125" style="11"/>
    <col min="4353" max="4353" width="8.7109375" style="11" customWidth="1"/>
    <col min="4354" max="4354" width="50.42578125" style="11" customWidth="1"/>
    <col min="4355" max="4355" width="16" style="11" customWidth="1"/>
    <col min="4356" max="4356" width="13.85546875" style="11" customWidth="1"/>
    <col min="4357" max="4357" width="8.140625" style="11" customWidth="1"/>
    <col min="4358" max="4359" width="8.7109375" style="11" customWidth="1"/>
    <col min="4360" max="4360" width="43.5703125" style="11" customWidth="1"/>
    <col min="4361" max="4361" width="22.42578125" style="11" customWidth="1"/>
    <col min="4362" max="4362" width="20.85546875" style="11" customWidth="1"/>
    <col min="4363" max="4363" width="8.42578125" style="11" customWidth="1"/>
    <col min="4364" max="4608" width="11.42578125" style="11"/>
    <col min="4609" max="4609" width="8.7109375" style="11" customWidth="1"/>
    <col min="4610" max="4610" width="50.42578125" style="11" customWidth="1"/>
    <col min="4611" max="4611" width="16" style="11" customWidth="1"/>
    <col min="4612" max="4612" width="13.85546875" style="11" customWidth="1"/>
    <col min="4613" max="4613" width="8.140625" style="11" customWidth="1"/>
    <col min="4614" max="4615" width="8.7109375" style="11" customWidth="1"/>
    <col min="4616" max="4616" width="43.5703125" style="11" customWidth="1"/>
    <col min="4617" max="4617" width="22.42578125" style="11" customWidth="1"/>
    <col min="4618" max="4618" width="20.85546875" style="11" customWidth="1"/>
    <col min="4619" max="4619" width="8.42578125" style="11" customWidth="1"/>
    <col min="4620" max="4864" width="11.42578125" style="11"/>
    <col min="4865" max="4865" width="8.7109375" style="11" customWidth="1"/>
    <col min="4866" max="4866" width="50.42578125" style="11" customWidth="1"/>
    <col min="4867" max="4867" width="16" style="11" customWidth="1"/>
    <col min="4868" max="4868" width="13.85546875" style="11" customWidth="1"/>
    <col min="4869" max="4869" width="8.140625" style="11" customWidth="1"/>
    <col min="4870" max="4871" width="8.7109375" style="11" customWidth="1"/>
    <col min="4872" max="4872" width="43.5703125" style="11" customWidth="1"/>
    <col min="4873" max="4873" width="22.42578125" style="11" customWidth="1"/>
    <col min="4874" max="4874" width="20.85546875" style="11" customWidth="1"/>
    <col min="4875" max="4875" width="8.42578125" style="11" customWidth="1"/>
    <col min="4876" max="5120" width="11.42578125" style="11"/>
    <col min="5121" max="5121" width="8.7109375" style="11" customWidth="1"/>
    <col min="5122" max="5122" width="50.42578125" style="11" customWidth="1"/>
    <col min="5123" max="5123" width="16" style="11" customWidth="1"/>
    <col min="5124" max="5124" width="13.85546875" style="11" customWidth="1"/>
    <col min="5125" max="5125" width="8.140625" style="11" customWidth="1"/>
    <col min="5126" max="5127" width="8.7109375" style="11" customWidth="1"/>
    <col min="5128" max="5128" width="43.5703125" style="11" customWidth="1"/>
    <col min="5129" max="5129" width="22.42578125" style="11" customWidth="1"/>
    <col min="5130" max="5130" width="20.85546875" style="11" customWidth="1"/>
    <col min="5131" max="5131" width="8.42578125" style="11" customWidth="1"/>
    <col min="5132" max="5376" width="11.42578125" style="11"/>
    <col min="5377" max="5377" width="8.7109375" style="11" customWidth="1"/>
    <col min="5378" max="5378" width="50.42578125" style="11" customWidth="1"/>
    <col min="5379" max="5379" width="16" style="11" customWidth="1"/>
    <col min="5380" max="5380" width="13.85546875" style="11" customWidth="1"/>
    <col min="5381" max="5381" width="8.140625" style="11" customWidth="1"/>
    <col min="5382" max="5383" width="8.7109375" style="11" customWidth="1"/>
    <col min="5384" max="5384" width="43.5703125" style="11" customWidth="1"/>
    <col min="5385" max="5385" width="22.42578125" style="11" customWidth="1"/>
    <col min="5386" max="5386" width="20.85546875" style="11" customWidth="1"/>
    <col min="5387" max="5387" width="8.42578125" style="11" customWidth="1"/>
    <col min="5388" max="5632" width="11.42578125" style="11"/>
    <col min="5633" max="5633" width="8.7109375" style="11" customWidth="1"/>
    <col min="5634" max="5634" width="50.42578125" style="11" customWidth="1"/>
    <col min="5635" max="5635" width="16" style="11" customWidth="1"/>
    <col min="5636" max="5636" width="13.85546875" style="11" customWidth="1"/>
    <col min="5637" max="5637" width="8.140625" style="11" customWidth="1"/>
    <col min="5638" max="5639" width="8.7109375" style="11" customWidth="1"/>
    <col min="5640" max="5640" width="43.5703125" style="11" customWidth="1"/>
    <col min="5641" max="5641" width="22.42578125" style="11" customWidth="1"/>
    <col min="5642" max="5642" width="20.85546875" style="11" customWidth="1"/>
    <col min="5643" max="5643" width="8.42578125" style="11" customWidth="1"/>
    <col min="5644" max="5888" width="11.42578125" style="11"/>
    <col min="5889" max="5889" width="8.7109375" style="11" customWidth="1"/>
    <col min="5890" max="5890" width="50.42578125" style="11" customWidth="1"/>
    <col min="5891" max="5891" width="16" style="11" customWidth="1"/>
    <col min="5892" max="5892" width="13.85546875" style="11" customWidth="1"/>
    <col min="5893" max="5893" width="8.140625" style="11" customWidth="1"/>
    <col min="5894" max="5895" width="8.7109375" style="11" customWidth="1"/>
    <col min="5896" max="5896" width="43.5703125" style="11" customWidth="1"/>
    <col min="5897" max="5897" width="22.42578125" style="11" customWidth="1"/>
    <col min="5898" max="5898" width="20.85546875" style="11" customWidth="1"/>
    <col min="5899" max="5899" width="8.42578125" style="11" customWidth="1"/>
    <col min="5900" max="6144" width="11.42578125" style="11"/>
    <col min="6145" max="6145" width="8.7109375" style="11" customWidth="1"/>
    <col min="6146" max="6146" width="50.42578125" style="11" customWidth="1"/>
    <col min="6147" max="6147" width="16" style="11" customWidth="1"/>
    <col min="6148" max="6148" width="13.85546875" style="11" customWidth="1"/>
    <col min="6149" max="6149" width="8.140625" style="11" customWidth="1"/>
    <col min="6150" max="6151" width="8.7109375" style="11" customWidth="1"/>
    <col min="6152" max="6152" width="43.5703125" style="11" customWidth="1"/>
    <col min="6153" max="6153" width="22.42578125" style="11" customWidth="1"/>
    <col min="6154" max="6154" width="20.85546875" style="11" customWidth="1"/>
    <col min="6155" max="6155" width="8.42578125" style="11" customWidth="1"/>
    <col min="6156" max="6400" width="11.42578125" style="11"/>
    <col min="6401" max="6401" width="8.7109375" style="11" customWidth="1"/>
    <col min="6402" max="6402" width="50.42578125" style="11" customWidth="1"/>
    <col min="6403" max="6403" width="16" style="11" customWidth="1"/>
    <col min="6404" max="6404" width="13.85546875" style="11" customWidth="1"/>
    <col min="6405" max="6405" width="8.140625" style="11" customWidth="1"/>
    <col min="6406" max="6407" width="8.7109375" style="11" customWidth="1"/>
    <col min="6408" max="6408" width="43.5703125" style="11" customWidth="1"/>
    <col min="6409" max="6409" width="22.42578125" style="11" customWidth="1"/>
    <col min="6410" max="6410" width="20.85546875" style="11" customWidth="1"/>
    <col min="6411" max="6411" width="8.42578125" style="11" customWidth="1"/>
    <col min="6412" max="6656" width="11.42578125" style="11"/>
    <col min="6657" max="6657" width="8.7109375" style="11" customWidth="1"/>
    <col min="6658" max="6658" width="50.42578125" style="11" customWidth="1"/>
    <col min="6659" max="6659" width="16" style="11" customWidth="1"/>
    <col min="6660" max="6660" width="13.85546875" style="11" customWidth="1"/>
    <col min="6661" max="6661" width="8.140625" style="11" customWidth="1"/>
    <col min="6662" max="6663" width="8.7109375" style="11" customWidth="1"/>
    <col min="6664" max="6664" width="43.5703125" style="11" customWidth="1"/>
    <col min="6665" max="6665" width="22.42578125" style="11" customWidth="1"/>
    <col min="6666" max="6666" width="20.85546875" style="11" customWidth="1"/>
    <col min="6667" max="6667" width="8.42578125" style="11" customWidth="1"/>
    <col min="6668" max="6912" width="11.42578125" style="11"/>
    <col min="6913" max="6913" width="8.7109375" style="11" customWidth="1"/>
    <col min="6914" max="6914" width="50.42578125" style="11" customWidth="1"/>
    <col min="6915" max="6915" width="16" style="11" customWidth="1"/>
    <col min="6916" max="6916" width="13.85546875" style="11" customWidth="1"/>
    <col min="6917" max="6917" width="8.140625" style="11" customWidth="1"/>
    <col min="6918" max="6919" width="8.7109375" style="11" customWidth="1"/>
    <col min="6920" max="6920" width="43.5703125" style="11" customWidth="1"/>
    <col min="6921" max="6921" width="22.42578125" style="11" customWidth="1"/>
    <col min="6922" max="6922" width="20.85546875" style="11" customWidth="1"/>
    <col min="6923" max="6923" width="8.42578125" style="11" customWidth="1"/>
    <col min="6924" max="7168" width="11.42578125" style="11"/>
    <col min="7169" max="7169" width="8.7109375" style="11" customWidth="1"/>
    <col min="7170" max="7170" width="50.42578125" style="11" customWidth="1"/>
    <col min="7171" max="7171" width="16" style="11" customWidth="1"/>
    <col min="7172" max="7172" width="13.85546875" style="11" customWidth="1"/>
    <col min="7173" max="7173" width="8.140625" style="11" customWidth="1"/>
    <col min="7174" max="7175" width="8.7109375" style="11" customWidth="1"/>
    <col min="7176" max="7176" width="43.5703125" style="11" customWidth="1"/>
    <col min="7177" max="7177" width="22.42578125" style="11" customWidth="1"/>
    <col min="7178" max="7178" width="20.85546875" style="11" customWidth="1"/>
    <col min="7179" max="7179" width="8.42578125" style="11" customWidth="1"/>
    <col min="7180" max="7424" width="11.42578125" style="11"/>
    <col min="7425" max="7425" width="8.7109375" style="11" customWidth="1"/>
    <col min="7426" max="7426" width="50.42578125" style="11" customWidth="1"/>
    <col min="7427" max="7427" width="16" style="11" customWidth="1"/>
    <col min="7428" max="7428" width="13.85546875" style="11" customWidth="1"/>
    <col min="7429" max="7429" width="8.140625" style="11" customWidth="1"/>
    <col min="7430" max="7431" width="8.7109375" style="11" customWidth="1"/>
    <col min="7432" max="7432" width="43.5703125" style="11" customWidth="1"/>
    <col min="7433" max="7433" width="22.42578125" style="11" customWidth="1"/>
    <col min="7434" max="7434" width="20.85546875" style="11" customWidth="1"/>
    <col min="7435" max="7435" width="8.42578125" style="11" customWidth="1"/>
    <col min="7436" max="7680" width="11.42578125" style="11"/>
    <col min="7681" max="7681" width="8.7109375" style="11" customWidth="1"/>
    <col min="7682" max="7682" width="50.42578125" style="11" customWidth="1"/>
    <col min="7683" max="7683" width="16" style="11" customWidth="1"/>
    <col min="7684" max="7684" width="13.85546875" style="11" customWidth="1"/>
    <col min="7685" max="7685" width="8.140625" style="11" customWidth="1"/>
    <col min="7686" max="7687" width="8.7109375" style="11" customWidth="1"/>
    <col min="7688" max="7688" width="43.5703125" style="11" customWidth="1"/>
    <col min="7689" max="7689" width="22.42578125" style="11" customWidth="1"/>
    <col min="7690" max="7690" width="20.85546875" style="11" customWidth="1"/>
    <col min="7691" max="7691" width="8.42578125" style="11" customWidth="1"/>
    <col min="7692" max="7936" width="11.42578125" style="11"/>
    <col min="7937" max="7937" width="8.7109375" style="11" customWidth="1"/>
    <col min="7938" max="7938" width="50.42578125" style="11" customWidth="1"/>
    <col min="7939" max="7939" width="16" style="11" customWidth="1"/>
    <col min="7940" max="7940" width="13.85546875" style="11" customWidth="1"/>
    <col min="7941" max="7941" width="8.140625" style="11" customWidth="1"/>
    <col min="7942" max="7943" width="8.7109375" style="11" customWidth="1"/>
    <col min="7944" max="7944" width="43.5703125" style="11" customWidth="1"/>
    <col min="7945" max="7945" width="22.42578125" style="11" customWidth="1"/>
    <col min="7946" max="7946" width="20.85546875" style="11" customWidth="1"/>
    <col min="7947" max="7947" width="8.42578125" style="11" customWidth="1"/>
    <col min="7948" max="8192" width="11.42578125" style="11"/>
    <col min="8193" max="8193" width="8.7109375" style="11" customWidth="1"/>
    <col min="8194" max="8194" width="50.42578125" style="11" customWidth="1"/>
    <col min="8195" max="8195" width="16" style="11" customWidth="1"/>
    <col min="8196" max="8196" width="13.85546875" style="11" customWidth="1"/>
    <col min="8197" max="8197" width="8.140625" style="11" customWidth="1"/>
    <col min="8198" max="8199" width="8.7109375" style="11" customWidth="1"/>
    <col min="8200" max="8200" width="43.5703125" style="11" customWidth="1"/>
    <col min="8201" max="8201" width="22.42578125" style="11" customWidth="1"/>
    <col min="8202" max="8202" width="20.85546875" style="11" customWidth="1"/>
    <col min="8203" max="8203" width="8.42578125" style="11" customWidth="1"/>
    <col min="8204" max="8448" width="11.42578125" style="11"/>
    <col min="8449" max="8449" width="8.7109375" style="11" customWidth="1"/>
    <col min="8450" max="8450" width="50.42578125" style="11" customWidth="1"/>
    <col min="8451" max="8451" width="16" style="11" customWidth="1"/>
    <col min="8452" max="8452" width="13.85546875" style="11" customWidth="1"/>
    <col min="8453" max="8453" width="8.140625" style="11" customWidth="1"/>
    <col min="8454" max="8455" width="8.7109375" style="11" customWidth="1"/>
    <col min="8456" max="8456" width="43.5703125" style="11" customWidth="1"/>
    <col min="8457" max="8457" width="22.42578125" style="11" customWidth="1"/>
    <col min="8458" max="8458" width="20.85546875" style="11" customWidth="1"/>
    <col min="8459" max="8459" width="8.42578125" style="11" customWidth="1"/>
    <col min="8460" max="8704" width="11.42578125" style="11"/>
    <col min="8705" max="8705" width="8.7109375" style="11" customWidth="1"/>
    <col min="8706" max="8706" width="50.42578125" style="11" customWidth="1"/>
    <col min="8707" max="8707" width="16" style="11" customWidth="1"/>
    <col min="8708" max="8708" width="13.85546875" style="11" customWidth="1"/>
    <col min="8709" max="8709" width="8.140625" style="11" customWidth="1"/>
    <col min="8710" max="8711" width="8.7109375" style="11" customWidth="1"/>
    <col min="8712" max="8712" width="43.5703125" style="11" customWidth="1"/>
    <col min="8713" max="8713" width="22.42578125" style="11" customWidth="1"/>
    <col min="8714" max="8714" width="20.85546875" style="11" customWidth="1"/>
    <col min="8715" max="8715" width="8.42578125" style="11" customWidth="1"/>
    <col min="8716" max="8960" width="11.42578125" style="11"/>
    <col min="8961" max="8961" width="8.7109375" style="11" customWidth="1"/>
    <col min="8962" max="8962" width="50.42578125" style="11" customWidth="1"/>
    <col min="8963" max="8963" width="16" style="11" customWidth="1"/>
    <col min="8964" max="8964" width="13.85546875" style="11" customWidth="1"/>
    <col min="8965" max="8965" width="8.140625" style="11" customWidth="1"/>
    <col min="8966" max="8967" width="8.7109375" style="11" customWidth="1"/>
    <col min="8968" max="8968" width="43.5703125" style="11" customWidth="1"/>
    <col min="8969" max="8969" width="22.42578125" style="11" customWidth="1"/>
    <col min="8970" max="8970" width="20.85546875" style="11" customWidth="1"/>
    <col min="8971" max="8971" width="8.42578125" style="11" customWidth="1"/>
    <col min="8972" max="9216" width="11.42578125" style="11"/>
    <col min="9217" max="9217" width="8.7109375" style="11" customWidth="1"/>
    <col min="9218" max="9218" width="50.42578125" style="11" customWidth="1"/>
    <col min="9219" max="9219" width="16" style="11" customWidth="1"/>
    <col min="9220" max="9220" width="13.85546875" style="11" customWidth="1"/>
    <col min="9221" max="9221" width="8.140625" style="11" customWidth="1"/>
    <col min="9222" max="9223" width="8.7109375" style="11" customWidth="1"/>
    <col min="9224" max="9224" width="43.5703125" style="11" customWidth="1"/>
    <col min="9225" max="9225" width="22.42578125" style="11" customWidth="1"/>
    <col min="9226" max="9226" width="20.85546875" style="11" customWidth="1"/>
    <col min="9227" max="9227" width="8.42578125" style="11" customWidth="1"/>
    <col min="9228" max="9472" width="11.42578125" style="11"/>
    <col min="9473" max="9473" width="8.7109375" style="11" customWidth="1"/>
    <col min="9474" max="9474" width="50.42578125" style="11" customWidth="1"/>
    <col min="9475" max="9475" width="16" style="11" customWidth="1"/>
    <col min="9476" max="9476" width="13.85546875" style="11" customWidth="1"/>
    <col min="9477" max="9477" width="8.140625" style="11" customWidth="1"/>
    <col min="9478" max="9479" width="8.7109375" style="11" customWidth="1"/>
    <col min="9480" max="9480" width="43.5703125" style="11" customWidth="1"/>
    <col min="9481" max="9481" width="22.42578125" style="11" customWidth="1"/>
    <col min="9482" max="9482" width="20.85546875" style="11" customWidth="1"/>
    <col min="9483" max="9483" width="8.42578125" style="11" customWidth="1"/>
    <col min="9484" max="9728" width="11.42578125" style="11"/>
    <col min="9729" max="9729" width="8.7109375" style="11" customWidth="1"/>
    <col min="9730" max="9730" width="50.42578125" style="11" customWidth="1"/>
    <col min="9731" max="9731" width="16" style="11" customWidth="1"/>
    <col min="9732" max="9732" width="13.85546875" style="11" customWidth="1"/>
    <col min="9733" max="9733" width="8.140625" style="11" customWidth="1"/>
    <col min="9734" max="9735" width="8.7109375" style="11" customWidth="1"/>
    <col min="9736" max="9736" width="43.5703125" style="11" customWidth="1"/>
    <col min="9737" max="9737" width="22.42578125" style="11" customWidth="1"/>
    <col min="9738" max="9738" width="20.85546875" style="11" customWidth="1"/>
    <col min="9739" max="9739" width="8.42578125" style="11" customWidth="1"/>
    <col min="9740" max="9984" width="11.42578125" style="11"/>
    <col min="9985" max="9985" width="8.7109375" style="11" customWidth="1"/>
    <col min="9986" max="9986" width="50.42578125" style="11" customWidth="1"/>
    <col min="9987" max="9987" width="16" style="11" customWidth="1"/>
    <col min="9988" max="9988" width="13.85546875" style="11" customWidth="1"/>
    <col min="9989" max="9989" width="8.140625" style="11" customWidth="1"/>
    <col min="9990" max="9991" width="8.7109375" style="11" customWidth="1"/>
    <col min="9992" max="9992" width="43.5703125" style="11" customWidth="1"/>
    <col min="9993" max="9993" width="22.42578125" style="11" customWidth="1"/>
    <col min="9994" max="9994" width="20.85546875" style="11" customWidth="1"/>
    <col min="9995" max="9995" width="8.42578125" style="11" customWidth="1"/>
    <col min="9996" max="10240" width="11.42578125" style="11"/>
    <col min="10241" max="10241" width="8.7109375" style="11" customWidth="1"/>
    <col min="10242" max="10242" width="50.42578125" style="11" customWidth="1"/>
    <col min="10243" max="10243" width="16" style="11" customWidth="1"/>
    <col min="10244" max="10244" width="13.85546875" style="11" customWidth="1"/>
    <col min="10245" max="10245" width="8.140625" style="11" customWidth="1"/>
    <col min="10246" max="10247" width="8.7109375" style="11" customWidth="1"/>
    <col min="10248" max="10248" width="43.5703125" style="11" customWidth="1"/>
    <col min="10249" max="10249" width="22.42578125" style="11" customWidth="1"/>
    <col min="10250" max="10250" width="20.85546875" style="11" customWidth="1"/>
    <col min="10251" max="10251" width="8.42578125" style="11" customWidth="1"/>
    <col min="10252" max="10496" width="11.42578125" style="11"/>
    <col min="10497" max="10497" width="8.7109375" style="11" customWidth="1"/>
    <col min="10498" max="10498" width="50.42578125" style="11" customWidth="1"/>
    <col min="10499" max="10499" width="16" style="11" customWidth="1"/>
    <col min="10500" max="10500" width="13.85546875" style="11" customWidth="1"/>
    <col min="10501" max="10501" width="8.140625" style="11" customWidth="1"/>
    <col min="10502" max="10503" width="8.7109375" style="11" customWidth="1"/>
    <col min="10504" max="10504" width="43.5703125" style="11" customWidth="1"/>
    <col min="10505" max="10505" width="22.42578125" style="11" customWidth="1"/>
    <col min="10506" max="10506" width="20.85546875" style="11" customWidth="1"/>
    <col min="10507" max="10507" width="8.42578125" style="11" customWidth="1"/>
    <col min="10508" max="10752" width="11.42578125" style="11"/>
    <col min="10753" max="10753" width="8.7109375" style="11" customWidth="1"/>
    <col min="10754" max="10754" width="50.42578125" style="11" customWidth="1"/>
    <col min="10755" max="10755" width="16" style="11" customWidth="1"/>
    <col min="10756" max="10756" width="13.85546875" style="11" customWidth="1"/>
    <col min="10757" max="10757" width="8.140625" style="11" customWidth="1"/>
    <col min="10758" max="10759" width="8.7109375" style="11" customWidth="1"/>
    <col min="10760" max="10760" width="43.5703125" style="11" customWidth="1"/>
    <col min="10761" max="10761" width="22.42578125" style="11" customWidth="1"/>
    <col min="10762" max="10762" width="20.85546875" style="11" customWidth="1"/>
    <col min="10763" max="10763" width="8.42578125" style="11" customWidth="1"/>
    <col min="10764" max="11008" width="11.42578125" style="11"/>
    <col min="11009" max="11009" width="8.7109375" style="11" customWidth="1"/>
    <col min="11010" max="11010" width="50.42578125" style="11" customWidth="1"/>
    <col min="11011" max="11011" width="16" style="11" customWidth="1"/>
    <col min="11012" max="11012" width="13.85546875" style="11" customWidth="1"/>
    <col min="11013" max="11013" width="8.140625" style="11" customWidth="1"/>
    <col min="11014" max="11015" width="8.7109375" style="11" customWidth="1"/>
    <col min="11016" max="11016" width="43.5703125" style="11" customWidth="1"/>
    <col min="11017" max="11017" width="22.42578125" style="11" customWidth="1"/>
    <col min="11018" max="11018" width="20.85546875" style="11" customWidth="1"/>
    <col min="11019" max="11019" width="8.42578125" style="11" customWidth="1"/>
    <col min="11020" max="11264" width="11.42578125" style="11"/>
    <col min="11265" max="11265" width="8.7109375" style="11" customWidth="1"/>
    <col min="11266" max="11266" width="50.42578125" style="11" customWidth="1"/>
    <col min="11267" max="11267" width="16" style="11" customWidth="1"/>
    <col min="11268" max="11268" width="13.85546875" style="11" customWidth="1"/>
    <col min="11269" max="11269" width="8.140625" style="11" customWidth="1"/>
    <col min="11270" max="11271" width="8.7109375" style="11" customWidth="1"/>
    <col min="11272" max="11272" width="43.5703125" style="11" customWidth="1"/>
    <col min="11273" max="11273" width="22.42578125" style="11" customWidth="1"/>
    <col min="11274" max="11274" width="20.85546875" style="11" customWidth="1"/>
    <col min="11275" max="11275" width="8.42578125" style="11" customWidth="1"/>
    <col min="11276" max="11520" width="11.42578125" style="11"/>
    <col min="11521" max="11521" width="8.7109375" style="11" customWidth="1"/>
    <col min="11522" max="11522" width="50.42578125" style="11" customWidth="1"/>
    <col min="11523" max="11523" width="16" style="11" customWidth="1"/>
    <col min="11524" max="11524" width="13.85546875" style="11" customWidth="1"/>
    <col min="11525" max="11525" width="8.140625" style="11" customWidth="1"/>
    <col min="11526" max="11527" width="8.7109375" style="11" customWidth="1"/>
    <col min="11528" max="11528" width="43.5703125" style="11" customWidth="1"/>
    <col min="11529" max="11529" width="22.42578125" style="11" customWidth="1"/>
    <col min="11530" max="11530" width="20.85546875" style="11" customWidth="1"/>
    <col min="11531" max="11531" width="8.42578125" style="11" customWidth="1"/>
    <col min="11532" max="11776" width="11.42578125" style="11"/>
    <col min="11777" max="11777" width="8.7109375" style="11" customWidth="1"/>
    <col min="11778" max="11778" width="50.42578125" style="11" customWidth="1"/>
    <col min="11779" max="11779" width="16" style="11" customWidth="1"/>
    <col min="11780" max="11780" width="13.85546875" style="11" customWidth="1"/>
    <col min="11781" max="11781" width="8.140625" style="11" customWidth="1"/>
    <col min="11782" max="11783" width="8.7109375" style="11" customWidth="1"/>
    <col min="11784" max="11784" width="43.5703125" style="11" customWidth="1"/>
    <col min="11785" max="11785" width="22.42578125" style="11" customWidth="1"/>
    <col min="11786" max="11786" width="20.85546875" style="11" customWidth="1"/>
    <col min="11787" max="11787" width="8.42578125" style="11" customWidth="1"/>
    <col min="11788" max="12032" width="11.42578125" style="11"/>
    <col min="12033" max="12033" width="8.7109375" style="11" customWidth="1"/>
    <col min="12034" max="12034" width="50.42578125" style="11" customWidth="1"/>
    <col min="12035" max="12035" width="16" style="11" customWidth="1"/>
    <col min="12036" max="12036" width="13.85546875" style="11" customWidth="1"/>
    <col min="12037" max="12037" width="8.140625" style="11" customWidth="1"/>
    <col min="12038" max="12039" width="8.7109375" style="11" customWidth="1"/>
    <col min="12040" max="12040" width="43.5703125" style="11" customWidth="1"/>
    <col min="12041" max="12041" width="22.42578125" style="11" customWidth="1"/>
    <col min="12042" max="12042" width="20.85546875" style="11" customWidth="1"/>
    <col min="12043" max="12043" width="8.42578125" style="11" customWidth="1"/>
    <col min="12044" max="12288" width="11.42578125" style="11"/>
    <col min="12289" max="12289" width="8.7109375" style="11" customWidth="1"/>
    <col min="12290" max="12290" width="50.42578125" style="11" customWidth="1"/>
    <col min="12291" max="12291" width="16" style="11" customWidth="1"/>
    <col min="12292" max="12292" width="13.85546875" style="11" customWidth="1"/>
    <col min="12293" max="12293" width="8.140625" style="11" customWidth="1"/>
    <col min="12294" max="12295" width="8.7109375" style="11" customWidth="1"/>
    <col min="12296" max="12296" width="43.5703125" style="11" customWidth="1"/>
    <col min="12297" max="12297" width="22.42578125" style="11" customWidth="1"/>
    <col min="12298" max="12298" width="20.85546875" style="11" customWidth="1"/>
    <col min="12299" max="12299" width="8.42578125" style="11" customWidth="1"/>
    <col min="12300" max="12544" width="11.42578125" style="11"/>
    <col min="12545" max="12545" width="8.7109375" style="11" customWidth="1"/>
    <col min="12546" max="12546" width="50.42578125" style="11" customWidth="1"/>
    <col min="12547" max="12547" width="16" style="11" customWidth="1"/>
    <col min="12548" max="12548" width="13.85546875" style="11" customWidth="1"/>
    <col min="12549" max="12549" width="8.140625" style="11" customWidth="1"/>
    <col min="12550" max="12551" width="8.7109375" style="11" customWidth="1"/>
    <col min="12552" max="12552" width="43.5703125" style="11" customWidth="1"/>
    <col min="12553" max="12553" width="22.42578125" style="11" customWidth="1"/>
    <col min="12554" max="12554" width="20.85546875" style="11" customWidth="1"/>
    <col min="12555" max="12555" width="8.42578125" style="11" customWidth="1"/>
    <col min="12556" max="12800" width="11.42578125" style="11"/>
    <col min="12801" max="12801" width="8.7109375" style="11" customWidth="1"/>
    <col min="12802" max="12802" width="50.42578125" style="11" customWidth="1"/>
    <col min="12803" max="12803" width="16" style="11" customWidth="1"/>
    <col min="12804" max="12804" width="13.85546875" style="11" customWidth="1"/>
    <col min="12805" max="12805" width="8.140625" style="11" customWidth="1"/>
    <col min="12806" max="12807" width="8.7109375" style="11" customWidth="1"/>
    <col min="12808" max="12808" width="43.5703125" style="11" customWidth="1"/>
    <col min="12809" max="12809" width="22.42578125" style="11" customWidth="1"/>
    <col min="12810" max="12810" width="20.85546875" style="11" customWidth="1"/>
    <col min="12811" max="12811" width="8.42578125" style="11" customWidth="1"/>
    <col min="12812" max="13056" width="11.42578125" style="11"/>
    <col min="13057" max="13057" width="8.7109375" style="11" customWidth="1"/>
    <col min="13058" max="13058" width="50.42578125" style="11" customWidth="1"/>
    <col min="13059" max="13059" width="16" style="11" customWidth="1"/>
    <col min="13060" max="13060" width="13.85546875" style="11" customWidth="1"/>
    <col min="13061" max="13061" width="8.140625" style="11" customWidth="1"/>
    <col min="13062" max="13063" width="8.7109375" style="11" customWidth="1"/>
    <col min="13064" max="13064" width="43.5703125" style="11" customWidth="1"/>
    <col min="13065" max="13065" width="22.42578125" style="11" customWidth="1"/>
    <col min="13066" max="13066" width="20.85546875" style="11" customWidth="1"/>
    <col min="13067" max="13067" width="8.42578125" style="11" customWidth="1"/>
    <col min="13068" max="13312" width="11.42578125" style="11"/>
    <col min="13313" max="13313" width="8.7109375" style="11" customWidth="1"/>
    <col min="13314" max="13314" width="50.42578125" style="11" customWidth="1"/>
    <col min="13315" max="13315" width="16" style="11" customWidth="1"/>
    <col min="13316" max="13316" width="13.85546875" style="11" customWidth="1"/>
    <col min="13317" max="13317" width="8.140625" style="11" customWidth="1"/>
    <col min="13318" max="13319" width="8.7109375" style="11" customWidth="1"/>
    <col min="13320" max="13320" width="43.5703125" style="11" customWidth="1"/>
    <col min="13321" max="13321" width="22.42578125" style="11" customWidth="1"/>
    <col min="13322" max="13322" width="20.85546875" style="11" customWidth="1"/>
    <col min="13323" max="13323" width="8.42578125" style="11" customWidth="1"/>
    <col min="13324" max="13568" width="11.42578125" style="11"/>
    <col min="13569" max="13569" width="8.7109375" style="11" customWidth="1"/>
    <col min="13570" max="13570" width="50.42578125" style="11" customWidth="1"/>
    <col min="13571" max="13571" width="16" style="11" customWidth="1"/>
    <col min="13572" max="13572" width="13.85546875" style="11" customWidth="1"/>
    <col min="13573" max="13573" width="8.140625" style="11" customWidth="1"/>
    <col min="13574" max="13575" width="8.7109375" style="11" customWidth="1"/>
    <col min="13576" max="13576" width="43.5703125" style="11" customWidth="1"/>
    <col min="13577" max="13577" width="22.42578125" style="11" customWidth="1"/>
    <col min="13578" max="13578" width="20.85546875" style="11" customWidth="1"/>
    <col min="13579" max="13579" width="8.42578125" style="11" customWidth="1"/>
    <col min="13580" max="13824" width="11.42578125" style="11"/>
    <col min="13825" max="13825" width="8.7109375" style="11" customWidth="1"/>
    <col min="13826" max="13826" width="50.42578125" style="11" customWidth="1"/>
    <col min="13827" max="13827" width="16" style="11" customWidth="1"/>
    <col min="13828" max="13828" width="13.85546875" style="11" customWidth="1"/>
    <col min="13829" max="13829" width="8.140625" style="11" customWidth="1"/>
    <col min="13830" max="13831" width="8.7109375" style="11" customWidth="1"/>
    <col min="13832" max="13832" width="43.5703125" style="11" customWidth="1"/>
    <col min="13833" max="13833" width="22.42578125" style="11" customWidth="1"/>
    <col min="13834" max="13834" width="20.85546875" style="11" customWidth="1"/>
    <col min="13835" max="13835" width="8.42578125" style="11" customWidth="1"/>
    <col min="13836" max="14080" width="11.42578125" style="11"/>
    <col min="14081" max="14081" width="8.7109375" style="11" customWidth="1"/>
    <col min="14082" max="14082" width="50.42578125" style="11" customWidth="1"/>
    <col min="14083" max="14083" width="16" style="11" customWidth="1"/>
    <col min="14084" max="14084" width="13.85546875" style="11" customWidth="1"/>
    <col min="14085" max="14085" width="8.140625" style="11" customWidth="1"/>
    <col min="14086" max="14087" width="8.7109375" style="11" customWidth="1"/>
    <col min="14088" max="14088" width="43.5703125" style="11" customWidth="1"/>
    <col min="14089" max="14089" width="22.42578125" style="11" customWidth="1"/>
    <col min="14090" max="14090" width="20.85546875" style="11" customWidth="1"/>
    <col min="14091" max="14091" width="8.42578125" style="11" customWidth="1"/>
    <col min="14092" max="14336" width="11.42578125" style="11"/>
    <col min="14337" max="14337" width="8.7109375" style="11" customWidth="1"/>
    <col min="14338" max="14338" width="50.42578125" style="11" customWidth="1"/>
    <col min="14339" max="14339" width="16" style="11" customWidth="1"/>
    <col min="14340" max="14340" width="13.85546875" style="11" customWidth="1"/>
    <col min="14341" max="14341" width="8.140625" style="11" customWidth="1"/>
    <col min="14342" max="14343" width="8.7109375" style="11" customWidth="1"/>
    <col min="14344" max="14344" width="43.5703125" style="11" customWidth="1"/>
    <col min="14345" max="14345" width="22.42578125" style="11" customWidth="1"/>
    <col min="14346" max="14346" width="20.85546875" style="11" customWidth="1"/>
    <col min="14347" max="14347" width="8.42578125" style="11" customWidth="1"/>
    <col min="14348" max="14592" width="11.42578125" style="11"/>
    <col min="14593" max="14593" width="8.7109375" style="11" customWidth="1"/>
    <col min="14594" max="14594" width="50.42578125" style="11" customWidth="1"/>
    <col min="14595" max="14595" width="16" style="11" customWidth="1"/>
    <col min="14596" max="14596" width="13.85546875" style="11" customWidth="1"/>
    <col min="14597" max="14597" width="8.140625" style="11" customWidth="1"/>
    <col min="14598" max="14599" width="8.7109375" style="11" customWidth="1"/>
    <col min="14600" max="14600" width="43.5703125" style="11" customWidth="1"/>
    <col min="14601" max="14601" width="22.42578125" style="11" customWidth="1"/>
    <col min="14602" max="14602" width="20.85546875" style="11" customWidth="1"/>
    <col min="14603" max="14603" width="8.42578125" style="11" customWidth="1"/>
    <col min="14604" max="14848" width="11.42578125" style="11"/>
    <col min="14849" max="14849" width="8.7109375" style="11" customWidth="1"/>
    <col min="14850" max="14850" width="50.42578125" style="11" customWidth="1"/>
    <col min="14851" max="14851" width="16" style="11" customWidth="1"/>
    <col min="14852" max="14852" width="13.85546875" style="11" customWidth="1"/>
    <col min="14853" max="14853" width="8.140625" style="11" customWidth="1"/>
    <col min="14854" max="14855" width="8.7109375" style="11" customWidth="1"/>
    <col min="14856" max="14856" width="43.5703125" style="11" customWidth="1"/>
    <col min="14857" max="14857" width="22.42578125" style="11" customWidth="1"/>
    <col min="14858" max="14858" width="20.85546875" style="11" customWidth="1"/>
    <col min="14859" max="14859" width="8.42578125" style="11" customWidth="1"/>
    <col min="14860" max="15104" width="11.42578125" style="11"/>
    <col min="15105" max="15105" width="8.7109375" style="11" customWidth="1"/>
    <col min="15106" max="15106" width="50.42578125" style="11" customWidth="1"/>
    <col min="15107" max="15107" width="16" style="11" customWidth="1"/>
    <col min="15108" max="15108" width="13.85546875" style="11" customWidth="1"/>
    <col min="15109" max="15109" width="8.140625" style="11" customWidth="1"/>
    <col min="15110" max="15111" width="8.7109375" style="11" customWidth="1"/>
    <col min="15112" max="15112" width="43.5703125" style="11" customWidth="1"/>
    <col min="15113" max="15113" width="22.42578125" style="11" customWidth="1"/>
    <col min="15114" max="15114" width="20.85546875" style="11" customWidth="1"/>
    <col min="15115" max="15115" width="8.42578125" style="11" customWidth="1"/>
    <col min="15116" max="15360" width="11.42578125" style="11"/>
    <col min="15361" max="15361" width="8.7109375" style="11" customWidth="1"/>
    <col min="15362" max="15362" width="50.42578125" style="11" customWidth="1"/>
    <col min="15363" max="15363" width="16" style="11" customWidth="1"/>
    <col min="15364" max="15364" width="13.85546875" style="11" customWidth="1"/>
    <col min="15365" max="15365" width="8.140625" style="11" customWidth="1"/>
    <col min="15366" max="15367" width="8.7109375" style="11" customWidth="1"/>
    <col min="15368" max="15368" width="43.5703125" style="11" customWidth="1"/>
    <col min="15369" max="15369" width="22.42578125" style="11" customWidth="1"/>
    <col min="15370" max="15370" width="20.85546875" style="11" customWidth="1"/>
    <col min="15371" max="15371" width="8.42578125" style="11" customWidth="1"/>
    <col min="15372" max="15616" width="11.42578125" style="11"/>
    <col min="15617" max="15617" width="8.7109375" style="11" customWidth="1"/>
    <col min="15618" max="15618" width="50.42578125" style="11" customWidth="1"/>
    <col min="15619" max="15619" width="16" style="11" customWidth="1"/>
    <col min="15620" max="15620" width="13.85546875" style="11" customWidth="1"/>
    <col min="15621" max="15621" width="8.140625" style="11" customWidth="1"/>
    <col min="15622" max="15623" width="8.7109375" style="11" customWidth="1"/>
    <col min="15624" max="15624" width="43.5703125" style="11" customWidth="1"/>
    <col min="15625" max="15625" width="22.42578125" style="11" customWidth="1"/>
    <col min="15626" max="15626" width="20.85546875" style="11" customWidth="1"/>
    <col min="15627" max="15627" width="8.42578125" style="11" customWidth="1"/>
    <col min="15628" max="15872" width="11.42578125" style="11"/>
    <col min="15873" max="15873" width="8.7109375" style="11" customWidth="1"/>
    <col min="15874" max="15874" width="50.42578125" style="11" customWidth="1"/>
    <col min="15875" max="15875" width="16" style="11" customWidth="1"/>
    <col min="15876" max="15876" width="13.85546875" style="11" customWidth="1"/>
    <col min="15877" max="15877" width="8.140625" style="11" customWidth="1"/>
    <col min="15878" max="15879" width="8.7109375" style="11" customWidth="1"/>
    <col min="15880" max="15880" width="43.5703125" style="11" customWidth="1"/>
    <col min="15881" max="15881" width="22.42578125" style="11" customWidth="1"/>
    <col min="15882" max="15882" width="20.85546875" style="11" customWidth="1"/>
    <col min="15883" max="15883" width="8.42578125" style="11" customWidth="1"/>
    <col min="15884" max="16128" width="11.42578125" style="11"/>
    <col min="16129" max="16129" width="8.7109375" style="11" customWidth="1"/>
    <col min="16130" max="16130" width="50.42578125" style="11" customWidth="1"/>
    <col min="16131" max="16131" width="16" style="11" customWidth="1"/>
    <col min="16132" max="16132" width="13.85546875" style="11" customWidth="1"/>
    <col min="16133" max="16133" width="8.140625" style="11" customWidth="1"/>
    <col min="16134" max="16135" width="8.7109375" style="11" customWidth="1"/>
    <col min="16136" max="16136" width="43.5703125" style="11" customWidth="1"/>
    <col min="16137" max="16137" width="22.42578125" style="11" customWidth="1"/>
    <col min="16138" max="16138" width="20.85546875" style="11" customWidth="1"/>
    <col min="16139" max="16139" width="8.42578125" style="11" customWidth="1"/>
    <col min="16140" max="16384" width="11.42578125" style="11"/>
  </cols>
  <sheetData>
    <row r="1" spans="1:12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9"/>
    </row>
    <row r="2" spans="1:12" x14ac:dyDescent="0.2">
      <c r="A2" s="8"/>
      <c r="B2" s="8"/>
      <c r="C2" s="8"/>
      <c r="D2" s="8"/>
      <c r="E2" s="8"/>
      <c r="F2" s="8"/>
      <c r="G2" s="8"/>
      <c r="H2" s="8"/>
      <c r="I2" s="8"/>
      <c r="J2" s="9"/>
    </row>
    <row r="3" spans="1:12" x14ac:dyDescent="0.2">
      <c r="A3" s="171"/>
      <c r="B3" s="171"/>
      <c r="C3" s="171"/>
      <c r="D3" s="171"/>
      <c r="E3" s="171"/>
      <c r="F3" s="171"/>
      <c r="G3" s="171"/>
      <c r="H3" s="171"/>
      <c r="I3" s="171"/>
      <c r="J3" s="9"/>
    </row>
    <row r="4" spans="1:12" x14ac:dyDescent="0.2">
      <c r="A4" s="172" t="s">
        <v>1</v>
      </c>
      <c r="B4" s="172"/>
      <c r="C4" s="172"/>
      <c r="D4" s="12"/>
      <c r="E4" s="12"/>
      <c r="F4" s="173" t="s">
        <v>2</v>
      </c>
      <c r="G4" s="173"/>
      <c r="H4" s="173"/>
      <c r="I4" s="8"/>
      <c r="J4" s="8"/>
      <c r="K4" s="8"/>
    </row>
    <row r="5" spans="1:12" x14ac:dyDescent="0.2">
      <c r="A5" s="12"/>
      <c r="B5" s="12"/>
      <c r="C5" s="12"/>
      <c r="D5" s="12"/>
      <c r="E5" s="12"/>
      <c r="F5" s="13"/>
      <c r="G5" s="13"/>
      <c r="H5" s="13"/>
      <c r="I5" s="8"/>
      <c r="J5" s="8"/>
      <c r="K5" s="8"/>
    </row>
    <row r="6" spans="1:12" x14ac:dyDescent="0.2">
      <c r="A6" s="14"/>
      <c r="B6" s="14"/>
      <c r="C6" s="14"/>
      <c r="D6" s="14"/>
      <c r="E6" s="14"/>
      <c r="F6" s="12"/>
      <c r="G6" s="12"/>
      <c r="H6" s="8"/>
      <c r="I6" s="8"/>
      <c r="J6" s="9"/>
      <c r="K6" s="9"/>
    </row>
    <row r="7" spans="1:12" x14ac:dyDescent="0.2">
      <c r="A7" s="174" t="s">
        <v>3</v>
      </c>
      <c r="B7" s="175"/>
      <c r="C7" s="176"/>
      <c r="D7" s="15"/>
      <c r="E7" s="15"/>
      <c r="F7" s="8"/>
      <c r="G7" s="174" t="s">
        <v>4</v>
      </c>
      <c r="H7" s="177"/>
      <c r="I7" s="178"/>
      <c r="J7" s="8"/>
      <c r="K7" s="8"/>
      <c r="L7" s="16"/>
    </row>
    <row r="8" spans="1:12" ht="12" thickBo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6"/>
    </row>
    <row r="9" spans="1:12" ht="12" thickBot="1" x14ac:dyDescent="0.25">
      <c r="A9" s="17" t="s">
        <v>5</v>
      </c>
      <c r="B9" s="17" t="s">
        <v>6</v>
      </c>
      <c r="C9" s="17" t="s">
        <v>7</v>
      </c>
      <c r="D9" s="17" t="s">
        <v>8</v>
      </c>
      <c r="E9" s="17" t="s">
        <v>9</v>
      </c>
      <c r="F9" s="18"/>
      <c r="G9" s="19" t="s">
        <v>5</v>
      </c>
      <c r="H9" s="20" t="s">
        <v>6</v>
      </c>
      <c r="I9" s="20" t="s">
        <v>7</v>
      </c>
      <c r="J9" s="20" t="s">
        <v>8</v>
      </c>
      <c r="K9" s="21" t="s">
        <v>9</v>
      </c>
      <c r="L9" s="16"/>
    </row>
    <row r="10" spans="1:12" ht="12" thickBot="1" x14ac:dyDescent="0.25">
      <c r="A10" s="22">
        <v>60</v>
      </c>
      <c r="B10" s="23" t="s">
        <v>10</v>
      </c>
      <c r="C10" s="24">
        <f>SUM(C11:C20)</f>
        <v>847.32999999999993</v>
      </c>
      <c r="D10" s="25">
        <f>SUM(D11:D20)</f>
        <v>532.29999999999995</v>
      </c>
      <c r="E10" s="26">
        <f>IF(D10="","",C10/D10)</f>
        <v>1.59182791658839</v>
      </c>
      <c r="F10" s="27"/>
      <c r="G10" s="184" t="s">
        <v>132</v>
      </c>
      <c r="H10" s="185"/>
      <c r="I10" s="28">
        <v>17691.39</v>
      </c>
      <c r="J10" s="29">
        <f>SUM(J11:J13)</f>
        <v>8234.25</v>
      </c>
      <c r="K10" s="30"/>
      <c r="L10" s="16"/>
    </row>
    <row r="11" spans="1:12" x14ac:dyDescent="0.2">
      <c r="A11" s="31" t="s">
        <v>11</v>
      </c>
      <c r="B11" s="32" t="s">
        <v>12</v>
      </c>
      <c r="C11" s="1">
        <f>-VLOOKUP(A11,[1]Rubriques!$B$2:$C$36,2,FALSE)</f>
        <v>0</v>
      </c>
      <c r="D11" s="33"/>
      <c r="E11" s="34" t="str">
        <f t="shared" ref="E11:E18" si="0">IF(D11="","",C11/D11)</f>
        <v/>
      </c>
      <c r="F11" s="35"/>
      <c r="G11" s="186" t="s">
        <v>13</v>
      </c>
      <c r="H11" s="187"/>
      <c r="I11" s="2">
        <v>7.29</v>
      </c>
      <c r="J11" s="2">
        <v>162.24</v>
      </c>
      <c r="K11" s="36"/>
      <c r="L11" s="16"/>
    </row>
    <row r="12" spans="1:12" x14ac:dyDescent="0.2">
      <c r="A12" s="37" t="s">
        <v>14</v>
      </c>
      <c r="B12" s="32" t="s">
        <v>15</v>
      </c>
      <c r="C12" s="3">
        <f>-VLOOKUP(A12,[1]Rubriques!$B$2:$C$36,2,FALSE)</f>
        <v>0</v>
      </c>
      <c r="D12" s="38"/>
      <c r="E12" s="39" t="str">
        <f t="shared" si="0"/>
        <v/>
      </c>
      <c r="F12" s="35"/>
      <c r="G12" s="186" t="s">
        <v>16</v>
      </c>
      <c r="H12" s="183"/>
      <c r="I12" s="2">
        <v>19101.61</v>
      </c>
      <c r="J12" s="2">
        <v>8072.01</v>
      </c>
      <c r="K12" s="41">
        <f>IF(J12="","",I12/J12)</f>
        <v>2.3664006858267026</v>
      </c>
      <c r="L12" s="16"/>
    </row>
    <row r="13" spans="1:12" x14ac:dyDescent="0.2">
      <c r="A13" s="37" t="s">
        <v>17</v>
      </c>
      <c r="B13" s="32" t="s">
        <v>18</v>
      </c>
      <c r="C13" s="3">
        <v>0</v>
      </c>
      <c r="D13" s="42"/>
      <c r="E13" s="39" t="str">
        <f t="shared" si="0"/>
        <v/>
      </c>
      <c r="F13" s="35"/>
      <c r="G13" s="186" t="s">
        <v>131</v>
      </c>
      <c r="H13" s="187"/>
      <c r="I13" s="2">
        <v>16490.61</v>
      </c>
      <c r="J13" s="2">
        <v>0</v>
      </c>
      <c r="K13" s="36"/>
      <c r="L13" s="16"/>
    </row>
    <row r="14" spans="1:12" x14ac:dyDescent="0.2">
      <c r="A14" s="37" t="s">
        <v>19</v>
      </c>
      <c r="B14" s="32" t="s">
        <v>20</v>
      </c>
      <c r="C14" s="3">
        <v>309.83999999999997</v>
      </c>
      <c r="D14" s="38">
        <v>300</v>
      </c>
      <c r="E14" s="39">
        <f t="shared" si="0"/>
        <v>1.0327999999999999</v>
      </c>
      <c r="F14" s="35"/>
      <c r="G14" s="186" t="s">
        <v>149</v>
      </c>
      <c r="H14" s="187"/>
      <c r="I14" s="4">
        <v>2611</v>
      </c>
      <c r="J14" s="4">
        <v>0</v>
      </c>
      <c r="K14" s="43"/>
      <c r="L14" s="16"/>
    </row>
    <row r="15" spans="1:12" ht="12" thickBot="1" x14ac:dyDescent="0.25">
      <c r="A15" s="37" t="s">
        <v>21</v>
      </c>
      <c r="B15" s="32" t="s">
        <v>22</v>
      </c>
      <c r="C15" s="3">
        <v>21.35</v>
      </c>
      <c r="D15" s="38">
        <v>30</v>
      </c>
      <c r="E15" s="39">
        <f t="shared" si="0"/>
        <v>0.71166666666666667</v>
      </c>
      <c r="F15" s="35"/>
      <c r="G15" s="44">
        <v>70</v>
      </c>
      <c r="H15" s="45" t="s">
        <v>130</v>
      </c>
      <c r="I15" s="46">
        <f>(I16+I23)</f>
        <v>4196.8099999999995</v>
      </c>
      <c r="J15" s="47">
        <f>SUM(J16:J24)</f>
        <v>4981</v>
      </c>
      <c r="K15" s="48">
        <f>IF(J15="","",I15/J15)</f>
        <v>0.84256374222043751</v>
      </c>
      <c r="L15" s="16"/>
    </row>
    <row r="16" spans="1:12" x14ac:dyDescent="0.2">
      <c r="A16" s="37" t="s">
        <v>23</v>
      </c>
      <c r="B16" s="32" t="s">
        <v>24</v>
      </c>
      <c r="C16" s="3">
        <v>80</v>
      </c>
      <c r="D16" s="42">
        <v>0</v>
      </c>
      <c r="E16" s="39"/>
      <c r="F16" s="35"/>
      <c r="G16" s="163" t="s">
        <v>25</v>
      </c>
      <c r="H16" s="164" t="s">
        <v>26</v>
      </c>
      <c r="I16" s="5">
        <f>SUM(I17:I22)</f>
        <v>3376.81</v>
      </c>
      <c r="J16" s="51"/>
      <c r="K16" s="52"/>
      <c r="L16" s="16"/>
    </row>
    <row r="17" spans="1:14" x14ac:dyDescent="0.2">
      <c r="A17" s="37" t="s">
        <v>27</v>
      </c>
      <c r="B17" s="32" t="s">
        <v>28</v>
      </c>
      <c r="C17" s="3">
        <v>161.30000000000001</v>
      </c>
      <c r="D17" s="38">
        <v>202.3</v>
      </c>
      <c r="E17" s="39">
        <f t="shared" si="0"/>
        <v>0.79733069698467618</v>
      </c>
      <c r="F17" s="35"/>
      <c r="G17" s="49" t="s">
        <v>29</v>
      </c>
      <c r="H17" s="53" t="s">
        <v>137</v>
      </c>
      <c r="I17" s="38">
        <f>VLOOKUP(G17,[1]Rubriques!$B$2:$C$40,2,FALSE)</f>
        <v>0</v>
      </c>
      <c r="J17" s="54">
        <v>100</v>
      </c>
      <c r="K17" s="41">
        <f>IF(J17="","",I17/J17)</f>
        <v>0</v>
      </c>
      <c r="L17" s="16"/>
    </row>
    <row r="18" spans="1:14" x14ac:dyDescent="0.2">
      <c r="A18" s="37" t="s">
        <v>30</v>
      </c>
      <c r="B18" s="32" t="s">
        <v>31</v>
      </c>
      <c r="C18" s="3">
        <f>-VLOOKUP(A18,[1]Rubriques!$B$2:$C$36,2,FALSE)</f>
        <v>0</v>
      </c>
      <c r="D18" s="38"/>
      <c r="E18" s="39" t="str">
        <f t="shared" si="0"/>
        <v/>
      </c>
      <c r="F18" s="35"/>
      <c r="G18" s="49" t="s">
        <v>32</v>
      </c>
      <c r="H18" s="53" t="s">
        <v>138</v>
      </c>
      <c r="I18" s="38">
        <v>360</v>
      </c>
      <c r="J18" s="54">
        <v>440</v>
      </c>
      <c r="K18" s="41">
        <f>IF(J18="","",I18/J18)</f>
        <v>0.81818181818181823</v>
      </c>
      <c r="L18" s="16"/>
    </row>
    <row r="19" spans="1:14" x14ac:dyDescent="0.2">
      <c r="A19" s="37" t="s">
        <v>33</v>
      </c>
      <c r="B19" s="32" t="s">
        <v>34</v>
      </c>
      <c r="C19" s="3">
        <v>0</v>
      </c>
      <c r="D19" s="38"/>
      <c r="E19" s="39" t="str">
        <f>IF(D19="","",C20/D19)</f>
        <v/>
      </c>
      <c r="F19" s="55"/>
      <c r="G19" s="49" t="s">
        <v>35</v>
      </c>
      <c r="H19" s="53" t="s">
        <v>139</v>
      </c>
      <c r="I19" s="38">
        <v>2646.81</v>
      </c>
      <c r="J19" s="54">
        <v>2000</v>
      </c>
      <c r="K19" s="52"/>
      <c r="L19" s="16"/>
    </row>
    <row r="20" spans="1:14" ht="12" thickBot="1" x14ac:dyDescent="0.25">
      <c r="A20" s="56" t="s">
        <v>36</v>
      </c>
      <c r="B20" s="32" t="s">
        <v>37</v>
      </c>
      <c r="C20" s="3">
        <v>274.83999999999997</v>
      </c>
      <c r="D20" s="57">
        <v>0</v>
      </c>
      <c r="E20" s="39"/>
      <c r="F20" s="55"/>
      <c r="G20" s="49" t="s">
        <v>38</v>
      </c>
      <c r="H20" s="53" t="s">
        <v>140</v>
      </c>
      <c r="I20" s="38">
        <v>100</v>
      </c>
      <c r="J20" s="54"/>
      <c r="K20" s="41" t="str">
        <f t="shared" ref="K20:K24" si="1">IF(J20="","",I20/J20)</f>
        <v/>
      </c>
      <c r="L20" s="16"/>
    </row>
    <row r="21" spans="1:14" ht="12" thickBot="1" x14ac:dyDescent="0.25">
      <c r="A21" s="22">
        <v>61</v>
      </c>
      <c r="B21" s="23" t="s">
        <v>39</v>
      </c>
      <c r="C21" s="58">
        <f>SUM(C22:C24)</f>
        <v>196.77</v>
      </c>
      <c r="D21" s="59">
        <f>SUM(D22:D24)</f>
        <v>180</v>
      </c>
      <c r="E21" s="26">
        <f>IF(D21="","",C21/D21)</f>
        <v>1.0931666666666666</v>
      </c>
      <c r="F21" s="55"/>
      <c r="G21" s="49" t="s">
        <v>38</v>
      </c>
      <c r="H21" s="53" t="s">
        <v>141</v>
      </c>
      <c r="I21" s="38">
        <v>270</v>
      </c>
      <c r="J21" s="54">
        <v>200</v>
      </c>
      <c r="K21" s="41">
        <f t="shared" si="1"/>
        <v>1.35</v>
      </c>
      <c r="L21" s="16"/>
    </row>
    <row r="22" spans="1:14" x14ac:dyDescent="0.2">
      <c r="A22" s="60" t="s">
        <v>40</v>
      </c>
      <c r="B22" s="32" t="s">
        <v>41</v>
      </c>
      <c r="C22" s="1">
        <f>-VLOOKUP(A22,[1]Rubriques!$B$2:$C$36,2,FALSE)</f>
        <v>0</v>
      </c>
      <c r="D22" s="38"/>
      <c r="E22" s="61" t="str">
        <f>IF(D22="","",C24/D22)</f>
        <v/>
      </c>
      <c r="F22" s="55"/>
      <c r="G22" s="49" t="s">
        <v>42</v>
      </c>
      <c r="H22" s="53" t="s">
        <v>142</v>
      </c>
      <c r="I22" s="38">
        <f>VLOOKUP(G22,[1]Rubriques!$B$2:$C$47,2,FALSE)</f>
        <v>0</v>
      </c>
      <c r="J22" s="54">
        <v>2241</v>
      </c>
      <c r="K22" s="41">
        <f t="shared" si="1"/>
        <v>0</v>
      </c>
      <c r="L22" s="16"/>
    </row>
    <row r="23" spans="1:14" x14ac:dyDescent="0.2">
      <c r="A23" s="60" t="s">
        <v>43</v>
      </c>
      <c r="B23" s="32" t="s">
        <v>44</v>
      </c>
      <c r="C23" s="1">
        <f>-VLOOKUP(A23,[1]Rubriques!$B$2:$C$36,2,FALSE)</f>
        <v>0</v>
      </c>
      <c r="D23" s="38"/>
      <c r="E23" s="61" t="str">
        <f>IF(D23="","",C25/D23)</f>
        <v/>
      </c>
      <c r="F23" s="55"/>
      <c r="G23" s="49">
        <v>70</v>
      </c>
      <c r="H23" s="164" t="s">
        <v>129</v>
      </c>
      <c r="I23" s="165">
        <f>SUM(I24:I25)</f>
        <v>820</v>
      </c>
      <c r="J23" s="54">
        <v>0</v>
      </c>
      <c r="K23" s="41"/>
      <c r="L23" s="16"/>
    </row>
    <row r="24" spans="1:14" ht="12" thickBot="1" x14ac:dyDescent="0.25">
      <c r="A24" s="60" t="s">
        <v>45</v>
      </c>
      <c r="B24" s="32" t="s">
        <v>46</v>
      </c>
      <c r="C24" s="1">
        <v>196.77</v>
      </c>
      <c r="D24" s="38">
        <v>180</v>
      </c>
      <c r="E24" s="39">
        <f t="shared" ref="E24:E43" si="2">IF(D24="","",C24/D24)</f>
        <v>1.0931666666666666</v>
      </c>
      <c r="F24" s="55"/>
      <c r="G24" s="49" t="s">
        <v>47</v>
      </c>
      <c r="H24" s="53" t="s">
        <v>143</v>
      </c>
      <c r="I24" s="38">
        <v>40</v>
      </c>
      <c r="J24" s="54"/>
      <c r="K24" s="52" t="str">
        <f t="shared" si="1"/>
        <v/>
      </c>
      <c r="L24" s="16"/>
    </row>
    <row r="25" spans="1:14" ht="12" thickBot="1" x14ac:dyDescent="0.25">
      <c r="A25" s="62" t="s">
        <v>48</v>
      </c>
      <c r="B25" s="63" t="s">
        <v>49</v>
      </c>
      <c r="C25" s="64">
        <f>SUM(C26:C27)</f>
        <v>443</v>
      </c>
      <c r="D25" s="59">
        <f>SUM(D26:D27)</f>
        <v>50</v>
      </c>
      <c r="E25" s="26">
        <f t="shared" si="2"/>
        <v>8.86</v>
      </c>
      <c r="F25" s="55"/>
      <c r="G25" s="49" t="s">
        <v>51</v>
      </c>
      <c r="H25" s="53" t="s">
        <v>144</v>
      </c>
      <c r="I25" s="38">
        <v>780</v>
      </c>
      <c r="J25" s="54">
        <v>0</v>
      </c>
      <c r="K25" s="52"/>
      <c r="L25" s="16"/>
    </row>
    <row r="26" spans="1:14" ht="12" thickBot="1" x14ac:dyDescent="0.25">
      <c r="A26" s="60" t="s">
        <v>50</v>
      </c>
      <c r="B26" s="32" t="s">
        <v>146</v>
      </c>
      <c r="C26" s="1">
        <v>50</v>
      </c>
      <c r="D26" s="38">
        <v>50</v>
      </c>
      <c r="E26" s="39">
        <f t="shared" si="2"/>
        <v>1</v>
      </c>
      <c r="F26" s="55"/>
      <c r="G26" s="49"/>
      <c r="I26" s="5"/>
      <c r="J26" s="54">
        <v>1950</v>
      </c>
      <c r="K26" s="52"/>
      <c r="L26" s="16"/>
    </row>
    <row r="27" spans="1:14" ht="12" customHeight="1" thickBot="1" x14ac:dyDescent="0.25">
      <c r="A27" s="60" t="s">
        <v>52</v>
      </c>
      <c r="B27" s="32" t="s">
        <v>147</v>
      </c>
      <c r="C27" s="1">
        <v>393</v>
      </c>
      <c r="D27" s="38"/>
      <c r="E27" s="39" t="str">
        <f t="shared" si="2"/>
        <v/>
      </c>
      <c r="F27" s="55"/>
      <c r="G27" s="65" t="s">
        <v>53</v>
      </c>
      <c r="H27" s="66" t="s">
        <v>54</v>
      </c>
      <c r="I27" s="67">
        <f>SUM(I28:I31)</f>
        <v>650</v>
      </c>
      <c r="J27" s="67">
        <f>SUM(J28:J37)</f>
        <v>650</v>
      </c>
      <c r="K27" s="68">
        <f>IF(J27="","",I30/J27)</f>
        <v>0</v>
      </c>
      <c r="L27" s="16"/>
    </row>
    <row r="28" spans="1:14" ht="12" thickBot="1" x14ac:dyDescent="0.25">
      <c r="A28" s="22">
        <v>62</v>
      </c>
      <c r="B28" s="23" t="s">
        <v>55</v>
      </c>
      <c r="C28" s="58">
        <f>SUM(C29:C37)</f>
        <v>3937.88</v>
      </c>
      <c r="D28" s="59">
        <f>SUM(D29:D31)</f>
        <v>100</v>
      </c>
      <c r="E28" s="26">
        <f t="shared" si="2"/>
        <v>39.378799999999998</v>
      </c>
      <c r="F28" s="55"/>
      <c r="G28" s="49"/>
      <c r="H28" s="53" t="s">
        <v>56</v>
      </c>
      <c r="I28" s="69"/>
      <c r="J28" s="69" t="str">
        <f>IF('[1]Budget prévisionnel'!E24=0,"",'[1]Budget prévisionnel'!E24)</f>
        <v/>
      </c>
      <c r="K28" s="52" t="str">
        <f>IF(J28="","",#REF!/J28)</f>
        <v/>
      </c>
    </row>
    <row r="29" spans="1:14" x14ac:dyDescent="0.2">
      <c r="A29" s="70" t="s">
        <v>57</v>
      </c>
      <c r="B29" s="32" t="s">
        <v>58</v>
      </c>
      <c r="C29" s="1">
        <f>-VLOOKUP(A29,[1]Rubriques!$B$2:$C$36,2,FALSE)</f>
        <v>0</v>
      </c>
      <c r="D29" s="38"/>
      <c r="E29" s="39" t="str">
        <f t="shared" si="2"/>
        <v/>
      </c>
      <c r="F29" s="55"/>
      <c r="G29" s="49" t="s">
        <v>59</v>
      </c>
      <c r="H29" s="53" t="s">
        <v>60</v>
      </c>
      <c r="I29" s="5">
        <f>VLOOKUP(G29,[1]Rubriques!$B$2:$C$49,2,FALSE)</f>
        <v>0</v>
      </c>
      <c r="J29" s="69"/>
      <c r="K29" s="52"/>
    </row>
    <row r="30" spans="1:14" x14ac:dyDescent="0.2">
      <c r="A30" s="70" t="s">
        <v>61</v>
      </c>
      <c r="B30" s="32" t="s">
        <v>62</v>
      </c>
      <c r="C30" s="1">
        <f>-VLOOKUP(A30,[1]Rubriques!$B$2:$C$36,2,FALSE)</f>
        <v>0</v>
      </c>
      <c r="D30" s="38" t="str">
        <f>IF('[1]Budget prévisionnel'!C29=0,"",'[1]Budget prévisionnel'!C29)</f>
        <v/>
      </c>
      <c r="E30" s="39" t="str">
        <f t="shared" si="2"/>
        <v/>
      </c>
      <c r="F30" s="55"/>
      <c r="G30" s="49" t="s">
        <v>63</v>
      </c>
      <c r="H30" s="53" t="s">
        <v>64</v>
      </c>
      <c r="I30" s="5">
        <f>VLOOKUP(G30,[1]Rubriques!$B$2:$C$50,2,FALSE)</f>
        <v>0</v>
      </c>
      <c r="J30" s="69"/>
      <c r="K30" s="52"/>
      <c r="L30" s="14"/>
      <c r="M30" s="14"/>
      <c r="N30" s="14"/>
    </row>
    <row r="31" spans="1:14" x14ac:dyDescent="0.2">
      <c r="A31" s="70" t="s">
        <v>65</v>
      </c>
      <c r="B31" s="32" t="s">
        <v>136</v>
      </c>
      <c r="C31" s="1">
        <f>-VLOOKUP(A31,[1]Rubriques!$B$2:$C$36,2,FALSE)</f>
        <v>0</v>
      </c>
      <c r="D31" s="38">
        <v>100</v>
      </c>
      <c r="E31" s="39">
        <f t="shared" si="2"/>
        <v>0</v>
      </c>
      <c r="F31" s="35"/>
      <c r="G31" s="49" t="s">
        <v>66</v>
      </c>
      <c r="H31" s="50" t="s">
        <v>67</v>
      </c>
      <c r="I31" s="5">
        <v>650</v>
      </c>
      <c r="J31" s="71">
        <v>650</v>
      </c>
      <c r="K31" s="41">
        <f>IF(J31="","",I31/J31)</f>
        <v>1</v>
      </c>
      <c r="L31" s="14"/>
      <c r="M31" s="14"/>
      <c r="N31" s="14"/>
    </row>
    <row r="32" spans="1:14" x14ac:dyDescent="0.2">
      <c r="A32" s="70" t="s">
        <v>150</v>
      </c>
      <c r="B32" s="32" t="s">
        <v>151</v>
      </c>
      <c r="C32" s="1">
        <v>167.88</v>
      </c>
      <c r="D32" s="38">
        <v>4200</v>
      </c>
      <c r="E32" s="39">
        <f t="shared" si="2"/>
        <v>3.9971428571428567E-2</v>
      </c>
      <c r="F32" s="35"/>
      <c r="G32" s="49"/>
      <c r="H32" s="53"/>
      <c r="I32" s="5"/>
      <c r="J32" s="69" t="str">
        <f>IF('[1]Budget prévisionnel'!E34=0,"",'[1]Budget prévisionnel'!E34)</f>
        <v/>
      </c>
      <c r="K32" s="52" t="str">
        <f>IF(J32="","",I41/J32)</f>
        <v/>
      </c>
      <c r="L32" s="14"/>
      <c r="M32" s="14"/>
      <c r="N32" s="14"/>
    </row>
    <row r="33" spans="1:14" x14ac:dyDescent="0.2">
      <c r="A33" s="70" t="s">
        <v>68</v>
      </c>
      <c r="B33" s="32" t="s">
        <v>135</v>
      </c>
      <c r="C33" s="1">
        <v>2200</v>
      </c>
      <c r="D33" s="38"/>
      <c r="E33" s="39" t="str">
        <f t="shared" si="2"/>
        <v/>
      </c>
      <c r="F33" s="35"/>
      <c r="G33" s="49"/>
      <c r="H33" s="53"/>
      <c r="I33" s="72"/>
      <c r="J33" s="69" t="str">
        <f>IF('[1]Budget prévisionnel'!E35=0,"",'[1]Budget prévisionnel'!E35)</f>
        <v/>
      </c>
      <c r="K33" s="52" t="str">
        <f>IF(J33="","",I43/J33)</f>
        <v/>
      </c>
      <c r="L33" s="14"/>
      <c r="M33" s="14"/>
      <c r="N33" s="14"/>
    </row>
    <row r="34" spans="1:14" x14ac:dyDescent="0.2">
      <c r="A34" s="70" t="s">
        <v>69</v>
      </c>
      <c r="B34" s="32" t="s">
        <v>133</v>
      </c>
      <c r="C34" s="1">
        <v>1570</v>
      </c>
      <c r="D34" s="38">
        <v>4000</v>
      </c>
      <c r="E34" s="39">
        <f t="shared" si="2"/>
        <v>0.39250000000000002</v>
      </c>
      <c r="F34" s="35"/>
      <c r="G34" s="49"/>
      <c r="H34" s="53"/>
      <c r="I34" s="69"/>
      <c r="J34" s="69" t="str">
        <f>IF('[1]Budget prévisionnel'!E36=0,"",'[1]Budget prévisionnel'!E36)</f>
        <v/>
      </c>
      <c r="K34" s="52" t="str">
        <f>IF(J34="","",#REF!/J34)</f>
        <v/>
      </c>
      <c r="L34" s="14"/>
      <c r="M34" s="14"/>
      <c r="N34" s="14"/>
    </row>
    <row r="35" spans="1:14" x14ac:dyDescent="0.2">
      <c r="A35" s="70" t="s">
        <v>70</v>
      </c>
      <c r="B35" s="32" t="s">
        <v>134</v>
      </c>
      <c r="C35" s="1">
        <f>-VLOOKUP(A35,[1]Rubriques!$B$2:$C$36,2,FALSE)</f>
        <v>0</v>
      </c>
      <c r="D35" s="38">
        <v>870</v>
      </c>
      <c r="E35" s="39">
        <f t="shared" si="2"/>
        <v>0</v>
      </c>
      <c r="F35" s="35"/>
      <c r="G35" s="49"/>
      <c r="H35" s="53"/>
      <c r="I35" s="69"/>
      <c r="J35" s="69"/>
      <c r="K35" s="52"/>
      <c r="L35" s="14"/>
      <c r="M35" s="14"/>
      <c r="N35" s="14"/>
    </row>
    <row r="36" spans="1:14" x14ac:dyDescent="0.2">
      <c r="A36" s="70" t="s">
        <v>71</v>
      </c>
      <c r="B36" s="32" t="s">
        <v>72</v>
      </c>
      <c r="C36" s="1">
        <f>-VLOOKUP(A36,[1]Rubriques!$B$2:$C$36,2,FALSE)</f>
        <v>0</v>
      </c>
      <c r="D36" s="38">
        <v>50</v>
      </c>
      <c r="E36" s="39">
        <f t="shared" si="2"/>
        <v>0</v>
      </c>
      <c r="F36" s="35"/>
      <c r="G36" s="49"/>
      <c r="H36" s="53"/>
      <c r="I36" s="69"/>
      <c r="J36" s="69"/>
      <c r="K36" s="52"/>
      <c r="L36" s="14"/>
      <c r="M36" s="14"/>
      <c r="N36" s="14"/>
    </row>
    <row r="37" spans="1:14" ht="12" thickBot="1" x14ac:dyDescent="0.25">
      <c r="A37" s="70" t="s">
        <v>73</v>
      </c>
      <c r="B37" s="73" t="s">
        <v>74</v>
      </c>
      <c r="C37" s="1">
        <f>-VLOOKUP(A37,[1]Rubriques!$B$2:$C$36,2,FALSE)</f>
        <v>0</v>
      </c>
      <c r="D37" s="38"/>
      <c r="E37" s="61" t="str">
        <f t="shared" si="2"/>
        <v/>
      </c>
      <c r="F37" s="35"/>
      <c r="G37" s="49"/>
      <c r="H37" s="53"/>
      <c r="I37" s="69"/>
      <c r="J37" s="69"/>
      <c r="K37" s="52"/>
      <c r="L37" s="14"/>
      <c r="M37" s="14"/>
      <c r="N37" s="14"/>
    </row>
    <row r="38" spans="1:14" ht="12" thickBot="1" x14ac:dyDescent="0.25">
      <c r="A38" s="22">
        <v>63</v>
      </c>
      <c r="B38" s="23" t="s">
        <v>75</v>
      </c>
      <c r="C38" s="58">
        <f>SUM(C39:C40)</f>
        <v>0</v>
      </c>
      <c r="D38" s="59">
        <f>SUM(D39:D40)</f>
        <v>0</v>
      </c>
      <c r="E38" s="74"/>
      <c r="F38" s="35"/>
      <c r="G38" s="75" t="s">
        <v>76</v>
      </c>
      <c r="H38" s="76" t="s">
        <v>77</v>
      </c>
      <c r="I38" s="67">
        <f>SUM(I39:I43)</f>
        <v>2040</v>
      </c>
      <c r="J38" s="67">
        <f>SUM(J39:J43)</f>
        <v>1900</v>
      </c>
      <c r="K38" s="77">
        <f>IF(J38="","",I38/J38)</f>
        <v>1.0736842105263158</v>
      </c>
      <c r="L38" s="14"/>
      <c r="M38" s="14"/>
      <c r="N38" s="78"/>
    </row>
    <row r="39" spans="1:14" x14ac:dyDescent="0.2">
      <c r="A39" s="60"/>
      <c r="B39" s="79" t="s">
        <v>78</v>
      </c>
      <c r="C39" s="38"/>
      <c r="D39" s="38"/>
      <c r="E39" s="61"/>
      <c r="F39" s="35"/>
      <c r="G39" s="49" t="s">
        <v>79</v>
      </c>
      <c r="H39" s="53" t="s">
        <v>80</v>
      </c>
      <c r="I39" s="6">
        <v>1830</v>
      </c>
      <c r="J39" s="69">
        <v>1500</v>
      </c>
      <c r="K39" s="41">
        <f>IF(J39="","",I39/J39)</f>
        <v>1.22</v>
      </c>
      <c r="L39" s="14"/>
      <c r="M39" s="14"/>
      <c r="N39" s="14"/>
    </row>
    <row r="40" spans="1:14" ht="12" thickBot="1" x14ac:dyDescent="0.25">
      <c r="A40" s="60"/>
      <c r="B40" s="32" t="s">
        <v>81</v>
      </c>
      <c r="C40" s="38"/>
      <c r="D40" s="38" t="str">
        <f>IF('[1]Budget prévisionnel'!C37=0,"",'[1]Budget prévisionnel'!C37)</f>
        <v/>
      </c>
      <c r="E40" s="61" t="str">
        <f t="shared" si="2"/>
        <v/>
      </c>
      <c r="F40" s="35"/>
      <c r="G40" s="49" t="s">
        <v>82</v>
      </c>
      <c r="H40" s="53" t="s">
        <v>83</v>
      </c>
      <c r="I40" s="6">
        <v>210</v>
      </c>
      <c r="J40" s="69">
        <v>400</v>
      </c>
      <c r="K40" s="41">
        <f>IF(J40="","",I40/J40)</f>
        <v>0.52500000000000002</v>
      </c>
      <c r="L40" s="14"/>
      <c r="M40" s="14"/>
      <c r="N40" s="14"/>
    </row>
    <row r="41" spans="1:14" ht="12.75" customHeight="1" thickBot="1" x14ac:dyDescent="0.25">
      <c r="A41" s="80">
        <v>64</v>
      </c>
      <c r="B41" s="81" t="s">
        <v>84</v>
      </c>
      <c r="C41" s="82">
        <f>SUM(C42)</f>
        <v>0</v>
      </c>
      <c r="D41" s="83">
        <f>SUM(D42:D43)</f>
        <v>0</v>
      </c>
      <c r="E41" s="74"/>
      <c r="F41" s="55"/>
      <c r="G41" s="49"/>
      <c r="H41" s="53" t="s">
        <v>85</v>
      </c>
      <c r="I41" s="69"/>
      <c r="J41" s="84"/>
      <c r="K41" s="41"/>
      <c r="L41" s="14"/>
      <c r="M41" s="14"/>
      <c r="N41" s="14"/>
    </row>
    <row r="42" spans="1:14" ht="12.75" customHeight="1" x14ac:dyDescent="0.2">
      <c r="A42" s="60"/>
      <c r="B42" s="85" t="s">
        <v>86</v>
      </c>
      <c r="C42" s="38"/>
      <c r="D42" s="38"/>
      <c r="E42" s="61"/>
      <c r="F42" s="55"/>
      <c r="G42" s="49"/>
      <c r="H42" s="53"/>
      <c r="I42" s="69"/>
      <c r="J42" s="69"/>
      <c r="K42" s="52"/>
      <c r="L42" s="14"/>
      <c r="M42" s="14"/>
      <c r="N42" s="14"/>
    </row>
    <row r="43" spans="1:14" ht="12" thickBot="1" x14ac:dyDescent="0.25">
      <c r="A43" s="60"/>
      <c r="B43" s="32" t="s">
        <v>87</v>
      </c>
      <c r="C43" s="86"/>
      <c r="D43" s="38" t="str">
        <f>IF('[1]Budget prévisionnel'!C40=0,"",'[1]Budget prévisionnel'!C40)</f>
        <v/>
      </c>
      <c r="E43" s="61" t="str">
        <f t="shared" si="2"/>
        <v/>
      </c>
      <c r="F43" s="55"/>
      <c r="G43" s="49"/>
      <c r="H43" s="53"/>
      <c r="I43" s="69"/>
      <c r="J43" s="84"/>
      <c r="K43" s="84"/>
    </row>
    <row r="44" spans="1:14" ht="12" thickBot="1" x14ac:dyDescent="0.25">
      <c r="A44" s="80">
        <v>65</v>
      </c>
      <c r="B44" s="87" t="s">
        <v>88</v>
      </c>
      <c r="C44" s="82">
        <f>SUM(C45:C48)+C50</f>
        <v>0</v>
      </c>
      <c r="D44" s="88">
        <f>SUM(D45:D49)</f>
        <v>0</v>
      </c>
      <c r="E44" s="74"/>
      <c r="F44" s="55"/>
      <c r="G44" s="22">
        <v>76</v>
      </c>
      <c r="H44" s="66" t="s">
        <v>89</v>
      </c>
      <c r="I44" s="67">
        <f>SUM(I45:I49)</f>
        <v>38.479999999999997</v>
      </c>
      <c r="J44" s="67"/>
      <c r="K44" s="68" t="str">
        <f>IF(J44="","",I49/J44)</f>
        <v/>
      </c>
    </row>
    <row r="45" spans="1:14" x14ac:dyDescent="0.2">
      <c r="A45" s="89" t="s">
        <v>90</v>
      </c>
      <c r="B45" s="90" t="s">
        <v>91</v>
      </c>
      <c r="C45" s="91">
        <f>-VLOOKUP(A45,[1]Rubriques!$B$2:$C$36,2,FALSE)</f>
        <v>0</v>
      </c>
      <c r="D45" s="86"/>
      <c r="E45" s="39" t="str">
        <f>IF(D45="","",C45/D45)</f>
        <v/>
      </c>
      <c r="F45" s="55"/>
      <c r="G45" s="92"/>
      <c r="H45" s="93"/>
      <c r="I45" s="69"/>
      <c r="J45" s="84" t="str">
        <f>IF('[1]Budget prévisionnel'!E42=0,"",'[1]Budget prévisionnel'!E42)</f>
        <v/>
      </c>
      <c r="K45" s="41" t="str">
        <f>IF(J45="","",#REF!/J45)</f>
        <v/>
      </c>
    </row>
    <row r="46" spans="1:14" x14ac:dyDescent="0.2">
      <c r="A46" s="89" t="s">
        <v>92</v>
      </c>
      <c r="B46" s="94" t="s">
        <v>93</v>
      </c>
      <c r="C46" s="7">
        <f>-VLOOKUP(A46,[1]Rubriques!$B$2:$C$36,2,FALSE)</f>
        <v>0</v>
      </c>
      <c r="D46" s="86">
        <v>0</v>
      </c>
      <c r="E46" s="39"/>
      <c r="F46" s="55"/>
      <c r="G46" s="49" t="s">
        <v>94</v>
      </c>
      <c r="H46" s="53" t="s">
        <v>95</v>
      </c>
      <c r="I46" s="6">
        <f>VLOOKUP(G46,[1]Rubriques!$B$2:$C$56,2,FALSE)</f>
        <v>38.479999999999997</v>
      </c>
      <c r="J46" s="69"/>
      <c r="K46" s="52"/>
    </row>
    <row r="47" spans="1:14" x14ac:dyDescent="0.2">
      <c r="A47" s="89" t="s">
        <v>96</v>
      </c>
      <c r="B47" s="90" t="s">
        <v>97</v>
      </c>
      <c r="C47" s="3">
        <f>-VLOOKUP(A47,[1]Rubriques!$B$2:$C$36,2,FALSE)</f>
        <v>0</v>
      </c>
      <c r="D47" s="86">
        <v>0</v>
      </c>
      <c r="E47" s="39"/>
      <c r="F47" s="55"/>
      <c r="G47" s="92"/>
      <c r="H47" s="93"/>
      <c r="I47" s="69"/>
      <c r="J47" s="69"/>
      <c r="K47" s="52"/>
    </row>
    <row r="48" spans="1:14" ht="11.45" customHeight="1" x14ac:dyDescent="0.2">
      <c r="A48" s="89" t="s">
        <v>98</v>
      </c>
      <c r="B48" s="90" t="s">
        <v>99</v>
      </c>
      <c r="C48" s="7">
        <f>-VLOOKUP(A48,[1]Rubriques!$B$2:$C$36,2,FALSE)</f>
        <v>0</v>
      </c>
      <c r="D48" s="86">
        <v>0</v>
      </c>
      <c r="E48" s="39"/>
      <c r="F48" s="55"/>
      <c r="G48" s="92"/>
      <c r="H48" s="93"/>
      <c r="I48" s="69"/>
      <c r="J48" s="69"/>
      <c r="K48" s="52"/>
    </row>
    <row r="49" spans="1:11" x14ac:dyDescent="0.2">
      <c r="A49" s="89" t="s">
        <v>100</v>
      </c>
      <c r="B49" s="90" t="s">
        <v>101</v>
      </c>
      <c r="C49" s="7">
        <v>0</v>
      </c>
      <c r="D49" s="86"/>
      <c r="E49" s="61"/>
      <c r="F49" s="55"/>
      <c r="G49" s="92"/>
      <c r="H49" s="93"/>
      <c r="I49" s="69"/>
      <c r="J49" s="69"/>
      <c r="K49" s="52"/>
    </row>
    <row r="50" spans="1:11" ht="12" thickBot="1" x14ac:dyDescent="0.25">
      <c r="A50" s="8" t="s">
        <v>102</v>
      </c>
      <c r="B50" s="94" t="s">
        <v>103</v>
      </c>
      <c r="C50" s="7">
        <f>-VLOOKUP(A50,[1]Rubriques!$B$2:$C$34,2,FALSE)</f>
        <v>0</v>
      </c>
      <c r="D50" s="35"/>
      <c r="E50" s="95"/>
      <c r="F50" s="55"/>
      <c r="G50" s="92"/>
      <c r="H50" s="93"/>
      <c r="I50" s="69"/>
      <c r="J50" s="69"/>
      <c r="K50" s="52"/>
    </row>
    <row r="51" spans="1:11" ht="18" customHeight="1" thickBot="1" x14ac:dyDescent="0.25">
      <c r="A51" s="80">
        <v>66</v>
      </c>
      <c r="B51" s="81" t="s">
        <v>104</v>
      </c>
      <c r="C51" s="96">
        <f>SUM(C52:C52)</f>
        <v>82.8</v>
      </c>
      <c r="D51" s="83">
        <f>SUM(D52:D52)</f>
        <v>150</v>
      </c>
      <c r="E51" s="97">
        <f>IF(D51="","",C51/D51)</f>
        <v>0.55199999999999994</v>
      </c>
      <c r="F51" s="55"/>
      <c r="G51" s="92"/>
      <c r="H51" s="93"/>
      <c r="I51" s="69"/>
      <c r="J51" s="69"/>
      <c r="K51" s="52"/>
    </row>
    <row r="52" spans="1:11" ht="12.75" customHeight="1" thickBot="1" x14ac:dyDescent="0.25">
      <c r="A52" s="8" t="s">
        <v>105</v>
      </c>
      <c r="B52" s="90" t="s">
        <v>106</v>
      </c>
      <c r="C52" s="3">
        <v>82.8</v>
      </c>
      <c r="D52" s="38">
        <v>150</v>
      </c>
      <c r="E52" s="98">
        <f>IF(D52="","",C52/D52)</f>
        <v>0.55199999999999994</v>
      </c>
      <c r="F52" s="55"/>
      <c r="G52" s="92"/>
      <c r="H52" s="93"/>
      <c r="I52" s="69"/>
      <c r="J52" s="99"/>
      <c r="K52" s="99"/>
    </row>
    <row r="53" spans="1:11" ht="18" customHeight="1" thickBot="1" x14ac:dyDescent="0.25">
      <c r="A53" s="80">
        <v>67</v>
      </c>
      <c r="B53" s="81" t="s">
        <v>107</v>
      </c>
      <c r="C53" s="96">
        <f>SUM(C54:C54)</f>
        <v>0</v>
      </c>
      <c r="D53" s="83"/>
      <c r="E53" s="97" t="str">
        <f>IF(D53="","",C53/D53)</f>
        <v/>
      </c>
      <c r="F53" s="55"/>
      <c r="G53" s="100">
        <v>77</v>
      </c>
      <c r="H53" s="66" t="s">
        <v>108</v>
      </c>
      <c r="I53" s="67"/>
      <c r="J53" s="67"/>
      <c r="K53" s="101" t="str">
        <f>IF(J53="","",#REF!/J53)</f>
        <v/>
      </c>
    </row>
    <row r="54" spans="1:11" ht="12" thickBot="1" x14ac:dyDescent="0.25">
      <c r="A54" s="102" t="s">
        <v>109</v>
      </c>
      <c r="B54" s="90" t="s">
        <v>110</v>
      </c>
      <c r="C54" s="35">
        <f>-VLOOKUP(A54,[1]Rubriques!$B$2:$C$36,2,FALSE)</f>
        <v>0</v>
      </c>
      <c r="D54" s="38"/>
      <c r="E54" s="61"/>
      <c r="F54" s="55"/>
      <c r="G54" s="92"/>
      <c r="H54" s="93"/>
      <c r="I54" s="69"/>
      <c r="J54" s="99"/>
      <c r="K54" s="99"/>
    </row>
    <row r="55" spans="1:11" ht="16.899999999999999" customHeight="1" thickBot="1" x14ac:dyDescent="0.25">
      <c r="A55" s="80">
        <v>68</v>
      </c>
      <c r="B55" s="87" t="s">
        <v>111</v>
      </c>
      <c r="C55" s="66">
        <f>-VLOOKUP(A55,[1]Rubriques!$B$2:$C$37,2,FALSE)</f>
        <v>0</v>
      </c>
      <c r="D55" s="83"/>
      <c r="E55" s="97" t="str">
        <f>IF(D55="","",C55/D55)</f>
        <v/>
      </c>
      <c r="F55" s="103"/>
      <c r="G55" s="92"/>
      <c r="H55" s="93"/>
      <c r="I55" s="69"/>
      <c r="J55" s="99"/>
      <c r="K55" s="99"/>
    </row>
    <row r="56" spans="1:11" ht="35.25" customHeight="1" thickBot="1" x14ac:dyDescent="0.25">
      <c r="A56" s="168" t="s">
        <v>112</v>
      </c>
      <c r="B56" s="169"/>
      <c r="C56" s="104"/>
      <c r="D56" s="104"/>
      <c r="E56" s="104"/>
      <c r="F56" s="104"/>
      <c r="G56" s="104"/>
      <c r="H56" s="104"/>
      <c r="I56" s="104"/>
      <c r="J56" s="104"/>
      <c r="K56" s="105"/>
    </row>
    <row r="57" spans="1:11" ht="26.25" customHeight="1" x14ac:dyDescent="0.2">
      <c r="A57" s="106">
        <v>86</v>
      </c>
      <c r="B57" s="107" t="s">
        <v>113</v>
      </c>
      <c r="C57" s="108">
        <f>SUM(C58+C60)</f>
        <v>0</v>
      </c>
      <c r="D57" s="109">
        <v>0</v>
      </c>
      <c r="E57" s="110"/>
      <c r="F57" s="18"/>
      <c r="G57" s="106">
        <v>87</v>
      </c>
      <c r="H57" s="111" t="s">
        <v>114</v>
      </c>
      <c r="I57" s="112">
        <f>SUM(I58+I60)</f>
        <v>0</v>
      </c>
      <c r="J57" s="113">
        <f>SUM(J58:J60)</f>
        <v>3100</v>
      </c>
      <c r="K57" s="114">
        <f>IF(J57="","",I57/J57)</f>
        <v>0</v>
      </c>
    </row>
    <row r="58" spans="1:11" x14ac:dyDescent="0.2">
      <c r="A58" s="17" t="s">
        <v>115</v>
      </c>
      <c r="B58" s="115" t="s">
        <v>116</v>
      </c>
      <c r="C58" s="116">
        <v>0</v>
      </c>
      <c r="D58" s="17">
        <v>0</v>
      </c>
      <c r="E58" s="117"/>
      <c r="F58" s="18"/>
      <c r="G58" s="118" t="s">
        <v>117</v>
      </c>
      <c r="H58" s="119" t="s">
        <v>118</v>
      </c>
      <c r="I58" s="116">
        <v>0</v>
      </c>
      <c r="J58" s="17">
        <v>600</v>
      </c>
      <c r="K58" s="120">
        <f>IF(J58="","",I58/J58)</f>
        <v>0</v>
      </c>
    </row>
    <row r="59" spans="1:11" ht="12.75" customHeight="1" x14ac:dyDescent="0.2">
      <c r="A59" s="121"/>
      <c r="B59" s="122" t="s">
        <v>119</v>
      </c>
      <c r="C59" s="121"/>
      <c r="D59" s="121"/>
      <c r="E59" s="43"/>
      <c r="F59" s="18"/>
      <c r="G59" s="123"/>
      <c r="H59" s="124" t="s">
        <v>120</v>
      </c>
      <c r="I59" s="121"/>
      <c r="J59" s="121"/>
      <c r="K59" s="43"/>
    </row>
    <row r="60" spans="1:11" x14ac:dyDescent="0.2">
      <c r="A60" s="118" t="s">
        <v>121</v>
      </c>
      <c r="B60" s="125" t="s">
        <v>122</v>
      </c>
      <c r="C60" s="17"/>
      <c r="D60" s="17">
        <v>0</v>
      </c>
      <c r="E60" s="117"/>
      <c r="F60" s="35"/>
      <c r="G60" s="118" t="s">
        <v>123</v>
      </c>
      <c r="H60" s="119" t="s">
        <v>145</v>
      </c>
      <c r="I60" s="17"/>
      <c r="J60" s="17">
        <v>2500</v>
      </c>
      <c r="K60" s="120">
        <f>IF(J60="","",I60/J60)</f>
        <v>0</v>
      </c>
    </row>
    <row r="61" spans="1:11" ht="12" thickBot="1" x14ac:dyDescent="0.25">
      <c r="A61" s="126"/>
      <c r="B61" s="126"/>
      <c r="C61" s="127"/>
      <c r="D61" s="128"/>
      <c r="E61" s="129"/>
      <c r="F61" s="55"/>
      <c r="G61" s="130"/>
      <c r="H61" s="131"/>
      <c r="I61" s="84"/>
      <c r="J61" s="99"/>
      <c r="K61" s="132"/>
    </row>
    <row r="62" spans="1:11" x14ac:dyDescent="0.2">
      <c r="A62" s="179" t="s">
        <v>124</v>
      </c>
      <c r="B62" s="180"/>
      <c r="C62" s="133">
        <f>SUM(C10+C21+C25+C28+C38+C41+C44+C51+C53+C55+C57)</f>
        <v>5507.78</v>
      </c>
      <c r="D62" s="133" t="e">
        <f>SUM(D10+D21+D25+D28+#REF!+D38+D41+D44+D51+D53+D55+D58+D60)</f>
        <v>#REF!</v>
      </c>
      <c r="E62" s="110" t="e">
        <f>IF(D62="","",C62/D62)</f>
        <v>#REF!</v>
      </c>
      <c r="F62" s="35"/>
      <c r="G62" s="181" t="s">
        <v>125</v>
      </c>
      <c r="H62" s="182"/>
      <c r="I62" s="167">
        <f>SUM(I15+I27+I38+I44+I87)</f>
        <v>6925.2899999999991</v>
      </c>
      <c r="J62" s="112">
        <f>SUM(J10+J14+J27+J38+J44+J53+J57)</f>
        <v>13884.25</v>
      </c>
      <c r="K62" s="134">
        <f>IF(J62="","",I62/J62)</f>
        <v>0.49878747501665549</v>
      </c>
    </row>
    <row r="63" spans="1:11" ht="12" thickBot="1" x14ac:dyDescent="0.25">
      <c r="A63" s="183"/>
      <c r="B63" s="183"/>
      <c r="C63" s="135"/>
      <c r="D63" s="135"/>
      <c r="E63" s="136"/>
      <c r="F63" s="35"/>
      <c r="G63" s="170"/>
      <c r="H63" s="170"/>
      <c r="I63" s="170"/>
      <c r="J63" s="170">
        <v>18753.43</v>
      </c>
      <c r="K63" s="166">
        <f>IF(J63="","",I63/J63)</f>
        <v>0</v>
      </c>
    </row>
    <row r="64" spans="1:11" x14ac:dyDescent="0.2">
      <c r="A64" s="40"/>
      <c r="B64" s="40"/>
      <c r="C64" s="135"/>
      <c r="D64" s="137"/>
      <c r="E64" s="138"/>
      <c r="F64" s="35"/>
      <c r="G64" s="139"/>
      <c r="H64" s="140"/>
      <c r="I64" s="141"/>
    </row>
    <row r="65" spans="1:11" x14ac:dyDescent="0.2">
      <c r="A65" s="142"/>
      <c r="B65" s="14"/>
      <c r="C65" s="14"/>
      <c r="D65" s="137"/>
      <c r="E65" s="138"/>
      <c r="F65" s="35"/>
      <c r="G65" s="143"/>
      <c r="H65" s="143"/>
      <c r="I65" s="144"/>
    </row>
    <row r="66" spans="1:11" ht="12.75" customHeight="1" x14ac:dyDescent="0.2">
      <c r="A66" s="145" t="s">
        <v>126</v>
      </c>
      <c r="D66" s="135"/>
      <c r="E66" s="146"/>
      <c r="F66" s="35"/>
      <c r="G66" s="147"/>
      <c r="I66" s="148"/>
    </row>
    <row r="67" spans="1:11" ht="20.100000000000001" customHeight="1" x14ac:dyDescent="0.2">
      <c r="A67" s="145"/>
      <c r="B67" s="14"/>
      <c r="C67" s="14"/>
      <c r="D67" s="14"/>
      <c r="E67" s="14"/>
      <c r="F67" s="55"/>
      <c r="G67" s="149"/>
      <c r="H67" s="150"/>
      <c r="I67" s="150"/>
    </row>
    <row r="68" spans="1:11" ht="20.100000000000001" customHeight="1" x14ac:dyDescent="0.2">
      <c r="A68" s="151" t="s">
        <v>148</v>
      </c>
      <c r="B68" s="152"/>
      <c r="C68" s="153">
        <f>I10</f>
        <v>17691.39</v>
      </c>
      <c r="D68" s="8"/>
      <c r="E68" s="8"/>
      <c r="F68" s="35"/>
      <c r="G68" s="35"/>
      <c r="H68" s="137"/>
      <c r="I68" s="154"/>
    </row>
    <row r="69" spans="1:11" ht="20.100000000000001" customHeight="1" x14ac:dyDescent="0.2">
      <c r="A69" s="151" t="s">
        <v>127</v>
      </c>
      <c r="B69" s="155"/>
      <c r="C69" s="153">
        <f>SUM(I62-C62)</f>
        <v>1417.5099999999993</v>
      </c>
      <c r="D69" s="8"/>
      <c r="E69" s="8"/>
      <c r="F69" s="55"/>
      <c r="G69" s="145"/>
      <c r="H69" s="135"/>
      <c r="I69" s="156"/>
      <c r="J69" s="8"/>
      <c r="K69" s="8"/>
    </row>
    <row r="70" spans="1:11" x14ac:dyDescent="0.2">
      <c r="A70" s="157" t="s">
        <v>128</v>
      </c>
      <c r="B70" s="155"/>
      <c r="C70" s="153">
        <f>(I11+I12)</f>
        <v>19108.900000000001</v>
      </c>
      <c r="D70" s="8"/>
      <c r="E70" s="8"/>
      <c r="F70" s="55"/>
      <c r="G70" s="145"/>
      <c r="I70" s="156"/>
      <c r="J70" s="9"/>
      <c r="K70" s="9"/>
    </row>
    <row r="71" spans="1:11" x14ac:dyDescent="0.2">
      <c r="A71" s="14"/>
      <c r="B71" s="14"/>
      <c r="C71" s="14"/>
      <c r="D71" s="15"/>
      <c r="E71" s="135"/>
      <c r="F71" s="55"/>
      <c r="G71" s="145"/>
      <c r="H71" s="135"/>
      <c r="I71" s="156"/>
      <c r="J71" s="9"/>
      <c r="K71" s="9"/>
    </row>
    <row r="72" spans="1:11" x14ac:dyDescent="0.2">
      <c r="A72" s="14"/>
      <c r="B72" s="14"/>
      <c r="C72" s="14"/>
      <c r="D72" s="14"/>
      <c r="E72" s="14"/>
      <c r="F72" s="55"/>
      <c r="G72" s="147"/>
      <c r="H72" s="135"/>
      <c r="I72" s="154"/>
      <c r="J72" s="9"/>
      <c r="K72" s="9"/>
    </row>
    <row r="73" spans="1:11" x14ac:dyDescent="0.2">
      <c r="A73" s="14"/>
      <c r="B73" s="14"/>
      <c r="C73" s="14"/>
      <c r="D73" s="14"/>
      <c r="E73" s="14"/>
      <c r="F73" s="55"/>
      <c r="G73" s="147"/>
      <c r="H73" s="135"/>
      <c r="I73" s="156"/>
      <c r="J73" s="9"/>
      <c r="K73" s="9"/>
    </row>
    <row r="74" spans="1:11" x14ac:dyDescent="0.2">
      <c r="A74" s="14"/>
      <c r="B74" s="14"/>
      <c r="C74" s="14"/>
      <c r="D74" s="14"/>
      <c r="E74" s="14"/>
      <c r="F74" s="15"/>
      <c r="G74" s="147"/>
      <c r="H74" s="135"/>
      <c r="I74" s="156"/>
      <c r="J74" s="9"/>
      <c r="K74" s="9"/>
    </row>
    <row r="75" spans="1:11" x14ac:dyDescent="0.2">
      <c r="A75" s="14"/>
      <c r="B75" s="14"/>
      <c r="C75" s="14"/>
      <c r="D75" s="14"/>
      <c r="E75" s="14"/>
      <c r="F75" s="14"/>
      <c r="G75" s="149"/>
      <c r="H75" s="137"/>
      <c r="I75" s="154"/>
      <c r="J75" s="9"/>
      <c r="K75" s="9"/>
    </row>
    <row r="76" spans="1:11" x14ac:dyDescent="0.2">
      <c r="A76" s="14"/>
      <c r="B76" s="14"/>
      <c r="C76" s="14"/>
      <c r="D76" s="14"/>
      <c r="E76" s="14"/>
      <c r="F76" s="15"/>
      <c r="G76" s="147"/>
      <c r="H76" s="135"/>
      <c r="I76" s="156"/>
      <c r="J76" s="9"/>
      <c r="K76" s="9"/>
    </row>
    <row r="77" spans="1:11" x14ac:dyDescent="0.2">
      <c r="A77" s="14"/>
      <c r="B77" s="14"/>
      <c r="C77" s="14"/>
      <c r="D77" s="14"/>
      <c r="E77" s="14"/>
      <c r="F77" s="14"/>
      <c r="G77" s="147"/>
      <c r="H77" s="135"/>
      <c r="I77" s="156"/>
      <c r="J77" s="9"/>
      <c r="K77" s="9"/>
    </row>
    <row r="78" spans="1:11" x14ac:dyDescent="0.2">
      <c r="A78" s="14"/>
      <c r="B78" s="14"/>
      <c r="C78" s="14"/>
      <c r="D78" s="14"/>
      <c r="E78" s="14"/>
      <c r="F78" s="14"/>
      <c r="G78" s="35"/>
      <c r="H78" s="137"/>
      <c r="I78" s="154"/>
      <c r="J78" s="9"/>
      <c r="K78" s="9"/>
    </row>
    <row r="79" spans="1:11" x14ac:dyDescent="0.2">
      <c r="A79" s="14"/>
      <c r="B79" s="14"/>
      <c r="C79" s="14"/>
      <c r="D79" s="14"/>
      <c r="E79" s="14"/>
      <c r="F79" s="15"/>
      <c r="G79" s="35"/>
      <c r="H79" s="135"/>
      <c r="I79" s="156"/>
      <c r="J79" s="9"/>
      <c r="K79" s="9"/>
    </row>
    <row r="80" spans="1:11" x14ac:dyDescent="0.2">
      <c r="D80" s="14"/>
      <c r="E80" s="14"/>
      <c r="F80" s="14"/>
      <c r="G80" s="158"/>
      <c r="H80" s="14"/>
      <c r="I80" s="9"/>
    </row>
    <row r="81" spans="4:9" x14ac:dyDescent="0.2">
      <c r="D81" s="14"/>
      <c r="E81" s="14"/>
      <c r="F81" s="14"/>
      <c r="G81" s="159"/>
      <c r="H81" s="8"/>
      <c r="I81" s="8"/>
    </row>
    <row r="82" spans="4:9" x14ac:dyDescent="0.2">
      <c r="F82" s="14"/>
      <c r="G82" s="159"/>
      <c r="H82" s="8"/>
      <c r="I82" s="8"/>
    </row>
    <row r="83" spans="4:9" x14ac:dyDescent="0.2">
      <c r="F83" s="15"/>
      <c r="G83" s="14"/>
      <c r="H83" s="8"/>
      <c r="I83" s="8"/>
    </row>
    <row r="84" spans="4:9" x14ac:dyDescent="0.2">
      <c r="F84" s="14"/>
      <c r="G84" s="160"/>
      <c r="H84" s="159"/>
      <c r="I84" s="9"/>
    </row>
    <row r="85" spans="4:9" x14ac:dyDescent="0.2">
      <c r="F85" s="135"/>
      <c r="G85" s="159"/>
      <c r="H85" s="161"/>
      <c r="I85" s="9"/>
    </row>
    <row r="86" spans="4:9" x14ac:dyDescent="0.2">
      <c r="F86" s="14"/>
      <c r="G86" s="159"/>
      <c r="H86" s="159"/>
      <c r="I86" s="9"/>
    </row>
    <row r="87" spans="4:9" x14ac:dyDescent="0.2">
      <c r="F87" s="8"/>
      <c r="G87" s="14"/>
      <c r="H87" s="14"/>
      <c r="I87" s="9"/>
    </row>
    <row r="88" spans="4:9" x14ac:dyDescent="0.2">
      <c r="F88" s="162"/>
      <c r="G88" s="15"/>
      <c r="H88" s="14"/>
      <c r="I88" s="9"/>
    </row>
    <row r="89" spans="4:9" x14ac:dyDescent="0.2">
      <c r="F89" s="162"/>
      <c r="G89" s="14"/>
      <c r="H89" s="14"/>
      <c r="I89" s="9"/>
    </row>
    <row r="90" spans="4:9" x14ac:dyDescent="0.2">
      <c r="F90" s="14"/>
      <c r="G90" s="135"/>
      <c r="H90" s="14"/>
      <c r="I90" s="9"/>
    </row>
    <row r="91" spans="4:9" x14ac:dyDescent="0.2">
      <c r="F91" s="14"/>
      <c r="G91" s="14"/>
      <c r="H91" s="14"/>
      <c r="I91" s="9"/>
    </row>
    <row r="92" spans="4:9" x14ac:dyDescent="0.2">
      <c r="F92" s="14"/>
      <c r="G92" s="8"/>
      <c r="H92" s="14"/>
      <c r="I92" s="9"/>
    </row>
    <row r="93" spans="4:9" x14ac:dyDescent="0.2">
      <c r="F93" s="14"/>
      <c r="G93" s="162"/>
      <c r="H93" s="14"/>
      <c r="I93" s="9"/>
    </row>
    <row r="94" spans="4:9" x14ac:dyDescent="0.2">
      <c r="F94" s="14"/>
      <c r="G94" s="14"/>
      <c r="H94" s="14"/>
      <c r="I94" s="9"/>
    </row>
    <row r="95" spans="4:9" x14ac:dyDescent="0.2">
      <c r="F95" s="14"/>
      <c r="G95" s="14"/>
      <c r="H95" s="14"/>
      <c r="I95" s="9"/>
    </row>
    <row r="96" spans="4:9" x14ac:dyDescent="0.2">
      <c r="F96" s="14"/>
      <c r="G96" s="14"/>
      <c r="H96" s="14"/>
      <c r="I96" s="9"/>
    </row>
    <row r="97" spans="6:9" x14ac:dyDescent="0.2">
      <c r="F97" s="14"/>
      <c r="G97" s="14"/>
      <c r="H97" s="14"/>
      <c r="I97" s="9"/>
    </row>
    <row r="98" spans="6:9" x14ac:dyDescent="0.2">
      <c r="F98" s="14"/>
      <c r="G98" s="14"/>
      <c r="H98" s="14"/>
      <c r="I98" s="9"/>
    </row>
    <row r="99" spans="6:9" x14ac:dyDescent="0.2">
      <c r="F99" s="14"/>
      <c r="G99" s="14"/>
      <c r="H99" s="14"/>
      <c r="I99" s="9"/>
    </row>
    <row r="100" spans="6:9" x14ac:dyDescent="0.2">
      <c r="F100" s="14"/>
      <c r="G100" s="14"/>
      <c r="H100" s="14"/>
      <c r="I100" s="9"/>
    </row>
    <row r="101" spans="6:9" x14ac:dyDescent="0.2">
      <c r="F101" s="14"/>
      <c r="G101" s="14"/>
      <c r="H101" s="14"/>
      <c r="I101" s="9"/>
    </row>
    <row r="102" spans="6:9" x14ac:dyDescent="0.2">
      <c r="G102" s="14"/>
      <c r="H102" s="14"/>
      <c r="I102" s="9"/>
    </row>
    <row r="103" spans="6:9" x14ac:dyDescent="0.2">
      <c r="G103" s="14"/>
      <c r="H103" s="14"/>
      <c r="I103" s="9"/>
    </row>
    <row r="104" spans="6:9" x14ac:dyDescent="0.2">
      <c r="G104" s="14"/>
      <c r="H104" s="14"/>
      <c r="I104" s="9"/>
    </row>
    <row r="105" spans="6:9" x14ac:dyDescent="0.2">
      <c r="G105" s="14"/>
      <c r="H105" s="14"/>
      <c r="I105" s="9"/>
    </row>
    <row r="106" spans="6:9" x14ac:dyDescent="0.2">
      <c r="G106" s="14"/>
      <c r="H106" s="14"/>
      <c r="I106" s="9"/>
    </row>
    <row r="107" spans="6:9" x14ac:dyDescent="0.2">
      <c r="G107" s="14"/>
      <c r="H107" s="14"/>
      <c r="I107" s="9"/>
    </row>
    <row r="108" spans="6:9" x14ac:dyDescent="0.2">
      <c r="G108" s="14"/>
      <c r="H108" s="14"/>
      <c r="I108" s="9"/>
    </row>
    <row r="109" spans="6:9" x14ac:dyDescent="0.2">
      <c r="G109" s="14"/>
      <c r="H109" s="14"/>
      <c r="I109" s="9"/>
    </row>
    <row r="110" spans="6:9" x14ac:dyDescent="0.2">
      <c r="G110" s="14"/>
      <c r="H110" s="14"/>
      <c r="I110" s="9"/>
    </row>
    <row r="111" spans="6:9" x14ac:dyDescent="0.2">
      <c r="G111" s="14"/>
      <c r="H111" s="14"/>
      <c r="I111" s="9"/>
    </row>
    <row r="112" spans="6:9" x14ac:dyDescent="0.2">
      <c r="H112" s="14"/>
      <c r="I112" s="9"/>
    </row>
    <row r="113" spans="8:9" x14ac:dyDescent="0.2">
      <c r="H113" s="14"/>
      <c r="I113" s="9"/>
    </row>
    <row r="114" spans="8:9" x14ac:dyDescent="0.2">
      <c r="H114" s="14"/>
      <c r="I114" s="9"/>
    </row>
    <row r="115" spans="8:9" x14ac:dyDescent="0.2">
      <c r="H115" s="14"/>
      <c r="I115" s="9"/>
    </row>
    <row r="116" spans="8:9" x14ac:dyDescent="0.2">
      <c r="H116" s="14"/>
      <c r="I116" s="9"/>
    </row>
    <row r="117" spans="8:9" x14ac:dyDescent="0.2">
      <c r="H117" s="14"/>
      <c r="I117" s="9"/>
    </row>
    <row r="118" spans="8:9" x14ac:dyDescent="0.2">
      <c r="H118" s="14"/>
      <c r="I118" s="9"/>
    </row>
    <row r="119" spans="8:9" x14ac:dyDescent="0.2">
      <c r="H119" s="14"/>
      <c r="I119" s="9"/>
    </row>
    <row r="120" spans="8:9" x14ac:dyDescent="0.2">
      <c r="H120" s="14"/>
      <c r="I120" s="9"/>
    </row>
    <row r="121" spans="8:9" x14ac:dyDescent="0.2">
      <c r="H121" s="14"/>
      <c r="I121" s="9"/>
    </row>
    <row r="122" spans="8:9" x14ac:dyDescent="0.2">
      <c r="H122" s="14"/>
      <c r="I122" s="9"/>
    </row>
    <row r="123" spans="8:9" x14ac:dyDescent="0.2">
      <c r="H123" s="14"/>
      <c r="I123" s="9"/>
    </row>
    <row r="124" spans="8:9" x14ac:dyDescent="0.2">
      <c r="H124" s="14"/>
      <c r="I124" s="9"/>
    </row>
    <row r="125" spans="8:9" x14ac:dyDescent="0.2">
      <c r="H125" s="14"/>
      <c r="I125" s="9"/>
    </row>
    <row r="126" spans="8:9" x14ac:dyDescent="0.2">
      <c r="H126" s="14"/>
      <c r="I126" s="9"/>
    </row>
    <row r="127" spans="8:9" x14ac:dyDescent="0.2">
      <c r="H127" s="14"/>
      <c r="I127" s="9"/>
    </row>
    <row r="128" spans="8:9" x14ac:dyDescent="0.2">
      <c r="H128" s="14"/>
      <c r="I128" s="9"/>
    </row>
    <row r="129" spans="8:9" x14ac:dyDescent="0.2">
      <c r="H129" s="14"/>
      <c r="I129" s="9"/>
    </row>
    <row r="130" spans="8:9" x14ac:dyDescent="0.2">
      <c r="H130" s="14"/>
      <c r="I130" s="9"/>
    </row>
    <row r="131" spans="8:9" x14ac:dyDescent="0.2">
      <c r="H131" s="14"/>
      <c r="I131" s="9"/>
    </row>
    <row r="132" spans="8:9" x14ac:dyDescent="0.2">
      <c r="H132" s="14"/>
      <c r="I132" s="9"/>
    </row>
    <row r="133" spans="8:9" x14ac:dyDescent="0.2">
      <c r="H133" s="14"/>
      <c r="I133" s="9"/>
    </row>
    <row r="134" spans="8:9" x14ac:dyDescent="0.2">
      <c r="H134" s="14"/>
      <c r="I134" s="9"/>
    </row>
    <row r="135" spans="8:9" x14ac:dyDescent="0.2">
      <c r="H135" s="14"/>
      <c r="I135" s="9"/>
    </row>
    <row r="136" spans="8:9" x14ac:dyDescent="0.2">
      <c r="H136" s="14"/>
      <c r="I136" s="9"/>
    </row>
    <row r="137" spans="8:9" x14ac:dyDescent="0.2">
      <c r="H137" s="14"/>
      <c r="I137" s="9"/>
    </row>
    <row r="138" spans="8:9" x14ac:dyDescent="0.2">
      <c r="H138" s="14"/>
      <c r="I138" s="9"/>
    </row>
    <row r="139" spans="8:9" x14ac:dyDescent="0.2">
      <c r="H139" s="14"/>
      <c r="I139" s="9"/>
    </row>
    <row r="140" spans="8:9" x14ac:dyDescent="0.2">
      <c r="H140" s="14"/>
      <c r="I140" s="9"/>
    </row>
    <row r="141" spans="8:9" x14ac:dyDescent="0.2">
      <c r="H141" s="14"/>
      <c r="I141" s="9"/>
    </row>
    <row r="142" spans="8:9" x14ac:dyDescent="0.2">
      <c r="H142" s="14"/>
      <c r="I142" s="9"/>
    </row>
    <row r="143" spans="8:9" x14ac:dyDescent="0.2">
      <c r="H143" s="14"/>
      <c r="I143" s="9"/>
    </row>
    <row r="144" spans="8:9" x14ac:dyDescent="0.2">
      <c r="H144" s="14"/>
      <c r="I144" s="9"/>
    </row>
    <row r="145" spans="8:9" x14ac:dyDescent="0.2">
      <c r="H145" s="14"/>
      <c r="I145" s="9"/>
    </row>
    <row r="146" spans="8:9" x14ac:dyDescent="0.2">
      <c r="H146" s="14"/>
      <c r="I146" s="9"/>
    </row>
    <row r="147" spans="8:9" x14ac:dyDescent="0.2">
      <c r="H147" s="14"/>
      <c r="I147" s="9"/>
    </row>
    <row r="148" spans="8:9" x14ac:dyDescent="0.2">
      <c r="H148" s="14"/>
      <c r="I148" s="9"/>
    </row>
    <row r="149" spans="8:9" x14ac:dyDescent="0.2">
      <c r="H149" s="14"/>
      <c r="I149" s="9"/>
    </row>
    <row r="150" spans="8:9" x14ac:dyDescent="0.2">
      <c r="H150" s="14"/>
      <c r="I150" s="9"/>
    </row>
    <row r="151" spans="8:9" x14ac:dyDescent="0.2">
      <c r="H151" s="14"/>
      <c r="I151" s="9"/>
    </row>
    <row r="152" spans="8:9" x14ac:dyDescent="0.2">
      <c r="H152" s="14"/>
      <c r="I152" s="9"/>
    </row>
    <row r="153" spans="8:9" x14ac:dyDescent="0.2">
      <c r="H153" s="14"/>
      <c r="I153" s="9"/>
    </row>
    <row r="154" spans="8:9" x14ac:dyDescent="0.2">
      <c r="H154" s="14"/>
      <c r="I154" s="9"/>
    </row>
    <row r="155" spans="8:9" x14ac:dyDescent="0.2">
      <c r="H155" s="14"/>
      <c r="I155" s="9"/>
    </row>
    <row r="156" spans="8:9" x14ac:dyDescent="0.2">
      <c r="H156" s="14"/>
      <c r="I156" s="9"/>
    </row>
    <row r="157" spans="8:9" x14ac:dyDescent="0.2">
      <c r="H157" s="14"/>
      <c r="I157" s="9"/>
    </row>
    <row r="158" spans="8:9" x14ac:dyDescent="0.2">
      <c r="H158" s="14"/>
      <c r="I158" s="9"/>
    </row>
    <row r="159" spans="8:9" x14ac:dyDescent="0.2">
      <c r="H159" s="14"/>
      <c r="I159" s="9"/>
    </row>
    <row r="160" spans="8:9" x14ac:dyDescent="0.2">
      <c r="H160" s="14"/>
      <c r="I160" s="9"/>
    </row>
    <row r="161" spans="8:9" x14ac:dyDescent="0.2">
      <c r="H161" s="14"/>
      <c r="I161" s="9"/>
    </row>
    <row r="162" spans="8:9" x14ac:dyDescent="0.2">
      <c r="H162" s="14"/>
      <c r="I162" s="9"/>
    </row>
    <row r="163" spans="8:9" x14ac:dyDescent="0.2">
      <c r="H163" s="14"/>
      <c r="I163" s="9"/>
    </row>
    <row r="164" spans="8:9" x14ac:dyDescent="0.2">
      <c r="H164" s="14"/>
      <c r="I164" s="9"/>
    </row>
    <row r="165" spans="8:9" x14ac:dyDescent="0.2">
      <c r="H165" s="14"/>
      <c r="I165" s="9"/>
    </row>
    <row r="166" spans="8:9" x14ac:dyDescent="0.2">
      <c r="H166" s="14"/>
      <c r="I166" s="9"/>
    </row>
    <row r="167" spans="8:9" x14ac:dyDescent="0.2">
      <c r="H167" s="14"/>
      <c r="I167" s="9"/>
    </row>
    <row r="168" spans="8:9" x14ac:dyDescent="0.2">
      <c r="H168" s="14"/>
      <c r="I168" s="9"/>
    </row>
    <row r="169" spans="8:9" x14ac:dyDescent="0.2">
      <c r="H169" s="14"/>
      <c r="I169" s="9"/>
    </row>
    <row r="170" spans="8:9" x14ac:dyDescent="0.2">
      <c r="H170" s="14"/>
      <c r="I170" s="9"/>
    </row>
    <row r="171" spans="8:9" x14ac:dyDescent="0.2">
      <c r="H171" s="14"/>
      <c r="I171" s="9"/>
    </row>
    <row r="172" spans="8:9" x14ac:dyDescent="0.2">
      <c r="H172" s="14"/>
      <c r="I172" s="9"/>
    </row>
    <row r="173" spans="8:9" x14ac:dyDescent="0.2">
      <c r="H173" s="14"/>
      <c r="I173" s="9"/>
    </row>
    <row r="174" spans="8:9" x14ac:dyDescent="0.2">
      <c r="H174" s="14"/>
      <c r="I174" s="9"/>
    </row>
    <row r="175" spans="8:9" x14ac:dyDescent="0.2">
      <c r="H175" s="14"/>
      <c r="I175" s="9"/>
    </row>
    <row r="176" spans="8:9" x14ac:dyDescent="0.2">
      <c r="H176" s="14"/>
      <c r="I176" s="9"/>
    </row>
    <row r="177" spans="8:9" x14ac:dyDescent="0.2">
      <c r="H177" s="14"/>
      <c r="I177" s="9"/>
    </row>
    <row r="178" spans="8:9" x14ac:dyDescent="0.2">
      <c r="H178" s="14"/>
      <c r="I178" s="9"/>
    </row>
    <row r="179" spans="8:9" x14ac:dyDescent="0.2">
      <c r="H179" s="14"/>
      <c r="I179" s="9"/>
    </row>
    <row r="180" spans="8:9" x14ac:dyDescent="0.2">
      <c r="H180" s="14"/>
      <c r="I180" s="9"/>
    </row>
    <row r="181" spans="8:9" x14ac:dyDescent="0.2">
      <c r="H181" s="14"/>
      <c r="I181" s="9"/>
    </row>
    <row r="182" spans="8:9" x14ac:dyDescent="0.2">
      <c r="H182" s="14"/>
      <c r="I182" s="9"/>
    </row>
    <row r="183" spans="8:9" x14ac:dyDescent="0.2">
      <c r="H183" s="14"/>
      <c r="I183" s="9"/>
    </row>
    <row r="184" spans="8:9" x14ac:dyDescent="0.2">
      <c r="H184" s="14"/>
      <c r="I184" s="9"/>
    </row>
    <row r="185" spans="8:9" x14ac:dyDescent="0.2">
      <c r="H185" s="14"/>
      <c r="I185" s="9"/>
    </row>
    <row r="186" spans="8:9" x14ac:dyDescent="0.2">
      <c r="H186" s="14"/>
      <c r="I186" s="9"/>
    </row>
    <row r="187" spans="8:9" x14ac:dyDescent="0.2">
      <c r="H187" s="14"/>
      <c r="I187" s="9"/>
    </row>
    <row r="188" spans="8:9" x14ac:dyDescent="0.2">
      <c r="H188" s="14"/>
      <c r="I188" s="9"/>
    </row>
    <row r="189" spans="8:9" x14ac:dyDescent="0.2">
      <c r="H189" s="14"/>
      <c r="I189" s="9"/>
    </row>
    <row r="190" spans="8:9" x14ac:dyDescent="0.2">
      <c r="H190" s="14"/>
      <c r="I190" s="9"/>
    </row>
    <row r="191" spans="8:9" x14ac:dyDescent="0.2">
      <c r="H191" s="14"/>
      <c r="I191" s="9"/>
    </row>
    <row r="192" spans="8:9" x14ac:dyDescent="0.2">
      <c r="H192" s="14"/>
      <c r="I192" s="9"/>
    </row>
    <row r="193" spans="8:9" x14ac:dyDescent="0.2">
      <c r="H193" s="14"/>
      <c r="I193" s="9"/>
    </row>
    <row r="194" spans="8:9" x14ac:dyDescent="0.2">
      <c r="H194" s="14"/>
      <c r="I194" s="9"/>
    </row>
    <row r="195" spans="8:9" x14ac:dyDescent="0.2">
      <c r="H195" s="14"/>
      <c r="I195" s="9"/>
    </row>
    <row r="196" spans="8:9" x14ac:dyDescent="0.2">
      <c r="H196" s="14"/>
      <c r="I196" s="9"/>
    </row>
    <row r="197" spans="8:9" x14ac:dyDescent="0.2">
      <c r="H197" s="14"/>
      <c r="I197" s="9"/>
    </row>
    <row r="198" spans="8:9" x14ac:dyDescent="0.2">
      <c r="H198" s="14"/>
      <c r="I198" s="9"/>
    </row>
    <row r="199" spans="8:9" x14ac:dyDescent="0.2">
      <c r="H199" s="14"/>
      <c r="I199" s="9"/>
    </row>
    <row r="200" spans="8:9" x14ac:dyDescent="0.2">
      <c r="H200" s="14"/>
      <c r="I200" s="9"/>
    </row>
    <row r="201" spans="8:9" x14ac:dyDescent="0.2">
      <c r="H201" s="14"/>
      <c r="I201" s="9"/>
    </row>
    <row r="202" spans="8:9" x14ac:dyDescent="0.2">
      <c r="H202" s="14"/>
      <c r="I202" s="9"/>
    </row>
  </sheetData>
  <mergeCells count="17">
    <mergeCell ref="G14:H14"/>
    <mergeCell ref="A56:B56"/>
    <mergeCell ref="I63:J63"/>
    <mergeCell ref="A1:I1"/>
    <mergeCell ref="A3:I3"/>
    <mergeCell ref="A4:C4"/>
    <mergeCell ref="F4:H4"/>
    <mergeCell ref="A7:C7"/>
    <mergeCell ref="G7:I7"/>
    <mergeCell ref="A62:B62"/>
    <mergeCell ref="G62:H62"/>
    <mergeCell ref="A63:B63"/>
    <mergeCell ref="G63:H63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Allenet</dc:creator>
  <cp:lastModifiedBy>hugue</cp:lastModifiedBy>
  <cp:lastPrinted>2023-01-15T23:55:45Z</cp:lastPrinted>
  <dcterms:created xsi:type="dcterms:W3CDTF">2023-01-15T23:52:23Z</dcterms:created>
  <dcterms:modified xsi:type="dcterms:W3CDTF">2023-02-05T12:50:31Z</dcterms:modified>
</cp:coreProperties>
</file>